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adme" sheetId="1" r:id="rId1"/>
    <sheet name="Updated Table 1" sheetId="2" r:id="rId2"/>
    <sheet name="Updated R&amp;D intensity" sheetId="3" r:id="rId3"/>
    <sheet name="BLS International Data" sheetId="4" r:id="rId4"/>
    <sheet name="Jorgenson-Ho-Samuels" sheetId="5" r:id="rId5"/>
    <sheet name="Fernald-TFP-annual" sheetId="6" r:id="rId6"/>
    <sheet name="BLS Total Economy Hours" sheetId="7" r:id="rId7"/>
    <sheet name="Haver data" sheetId="8" r:id="rId8"/>
    <sheet name="US-OECD" sheetId="9" r:id="rId9"/>
    <sheet name="UK-OECD" sheetId="10" r:id="rId10"/>
    <sheet name="Japan-OECD" sheetId="11" r:id="rId11"/>
    <sheet name="France-OECD" sheetId="12" r:id="rId12"/>
    <sheet name="Germany-OECD" sheetId="13" r:id="rId13"/>
    <sheet name="OECD Research intensity" sheetId="14" r:id="rId14"/>
    <sheet name="Educational Attainment 25+" sheetId="15" r:id="rId15"/>
  </sheets>
  <definedNames>
    <definedName name="_DLX1_USE">'Haver data'!$3:$6</definedName>
  </definedNames>
  <calcPr fullCalcOnLoad="1"/>
</workbook>
</file>

<file path=xl/comments10.xml><?xml version="1.0" encoding="utf-8"?>
<comments xmlns="http://schemas.openxmlformats.org/spreadsheetml/2006/main">
  <authors>
    <author/>
  </authors>
  <commentList>
    <comment ref="Q7" authorId="0">
      <text>
        <r>
          <rPr>
            <sz val="9"/>
            <color indexed="9"/>
            <rFont val="Tahoma"/>
            <family val="2"/>
          </rPr>
          <t>a: Break in series with previous year for which data is available</t>
        </r>
      </text>
    </comment>
    <comment ref="S7" authorId="0">
      <text>
        <r>
          <rPr>
            <sz val="9"/>
            <color indexed="9"/>
            <rFont val="Tahoma"/>
            <family val="2"/>
          </rPr>
          <t>b: Secretariat estimate or projection based on national sources</t>
        </r>
      </text>
    </comment>
    <comment ref="T7" authorId="0">
      <text>
        <r>
          <rPr>
            <sz val="9"/>
            <color indexed="9"/>
            <rFont val="Tahoma"/>
            <family val="2"/>
          </rPr>
          <t>b: Secretariat estimate or projection based on national sources</t>
        </r>
      </text>
    </comment>
    <comment ref="U7" authorId="0">
      <text>
        <r>
          <rPr>
            <sz val="9"/>
            <color indexed="9"/>
            <rFont val="Tahoma"/>
            <family val="2"/>
          </rPr>
          <t>b: Secretariat estimate or projection based on national sources</t>
        </r>
      </text>
    </comment>
    <comment ref="V7" authorId="0">
      <text>
        <r>
          <rPr>
            <sz val="9"/>
            <color indexed="9"/>
            <rFont val="Tahoma"/>
            <family val="2"/>
          </rPr>
          <t>b: Secretariat estimate or projection based on national sources</t>
        </r>
      </text>
    </comment>
    <comment ref="W7" authorId="0">
      <text>
        <r>
          <rPr>
            <sz val="9"/>
            <color indexed="9"/>
            <rFont val="Tahoma"/>
            <family val="2"/>
          </rPr>
          <t>b: Secretariat estimate or projection based on national sources</t>
        </r>
      </text>
    </comment>
    <comment ref="X7" authorId="0">
      <text>
        <r>
          <rPr>
            <sz val="9"/>
            <color indexed="9"/>
            <rFont val="Tahoma"/>
            <family val="2"/>
          </rPr>
          <t>b: Secretariat estimate or projection based on national sources</t>
        </r>
      </text>
    </comment>
    <comment ref="Y7" authorId="0">
      <text>
        <r>
          <rPr>
            <sz val="9"/>
            <color indexed="9"/>
            <rFont val="Tahoma"/>
            <family val="2"/>
          </rPr>
          <t>b: Secretariat estimate or projection based on national sources</t>
        </r>
      </text>
    </comment>
    <comment ref="Z7" authorId="0">
      <text>
        <r>
          <rPr>
            <sz val="9"/>
            <color indexed="9"/>
            <rFont val="Tahoma"/>
            <family val="2"/>
          </rPr>
          <t>b: Secretariat estimate or projection based on national sources</t>
        </r>
      </text>
    </comment>
    <comment ref="AA7" authorId="0">
      <text>
        <r>
          <rPr>
            <sz val="9"/>
            <color indexed="9"/>
            <rFont val="Tahoma"/>
            <family val="2"/>
          </rPr>
          <t>b: Secretariat estimate or projection based on national sources</t>
        </r>
      </text>
    </comment>
    <comment ref="AB7" authorId="0">
      <text>
        <r>
          <rPr>
            <sz val="9"/>
            <color indexed="9"/>
            <rFont val="Tahoma"/>
            <family val="2"/>
          </rPr>
          <t>b: Secretariat estimate or projection based on national sources</t>
        </r>
      </text>
    </comment>
    <comment ref="AC7" authorId="0">
      <text>
        <r>
          <rPr>
            <sz val="9"/>
            <color indexed="9"/>
            <rFont val="Tahoma"/>
            <family val="2"/>
          </rPr>
          <t>b: Secretariat estimate or projection based on national sources</t>
        </r>
      </text>
    </comment>
    <comment ref="AD7" authorId="0">
      <text>
        <r>
          <rPr>
            <sz val="9"/>
            <color indexed="9"/>
            <rFont val="Tahoma"/>
            <family val="2"/>
          </rPr>
          <t>a: Break in series with previous year for which data is available, c: National estimate or projection, m: Underestimated or based on underestimated data</t>
        </r>
      </text>
    </comment>
    <comment ref="AE7" authorId="0">
      <text>
        <r>
          <rPr>
            <sz val="9"/>
            <color indexed="9"/>
            <rFont val="Tahoma"/>
            <family val="2"/>
          </rPr>
          <t>c: National estimate or projection, m: Underestimated or based on underestimated data</t>
        </r>
      </text>
    </comment>
    <comment ref="AF7" authorId="0">
      <text>
        <r>
          <rPr>
            <sz val="9"/>
            <color indexed="9"/>
            <rFont val="Tahoma"/>
            <family val="2"/>
          </rPr>
          <t>c: National estimate or projection, m: Underestimated or based on underestimated data</t>
        </r>
      </text>
    </comment>
    <comment ref="AG7" authorId="0">
      <text>
        <r>
          <rPr>
            <sz val="9"/>
            <color indexed="9"/>
            <rFont val="Tahoma"/>
            <family val="2"/>
          </rPr>
          <t>c: National estimate or projection, m: Underestimated or based on underestimated data</t>
        </r>
      </text>
    </comment>
    <comment ref="AH7" authorId="0">
      <text>
        <r>
          <rPr>
            <sz val="9"/>
            <color indexed="9"/>
            <rFont val="Tahoma"/>
            <family val="2"/>
          </rPr>
          <t>c: National estimate or projection, m: Underestimated or based on underestimated data</t>
        </r>
      </text>
    </comment>
    <comment ref="AI7" authorId="0">
      <text>
        <r>
          <rPr>
            <sz val="9"/>
            <color indexed="9"/>
            <rFont val="Tahoma"/>
            <family val="2"/>
          </rPr>
          <t>c: National estimate or projection, m: Underestimated or based on underestimated data</t>
        </r>
      </text>
    </comment>
    <comment ref="AJ7" authorId="0">
      <text>
        <r>
          <rPr>
            <sz val="9"/>
            <color indexed="9"/>
            <rFont val="Tahoma"/>
            <family val="2"/>
          </rPr>
          <t>p: Provisional</t>
        </r>
      </text>
    </comment>
    <comment ref="P8" authorId="0">
      <text>
        <r>
          <rPr>
            <sz val="9"/>
            <color indexed="9"/>
            <rFont val="Tahoma"/>
            <family val="2"/>
          </rPr>
          <t>a: Break in series with previous year for which data is available</t>
        </r>
      </text>
    </comment>
    <comment ref="Q8" authorId="0">
      <text>
        <r>
          <rPr>
            <sz val="9"/>
            <color indexed="9"/>
            <rFont val="Tahoma"/>
            <family val="2"/>
          </rPr>
          <t>a: Break in series with previous year for which data is available</t>
        </r>
      </text>
    </comment>
    <comment ref="S8" authorId="0">
      <text>
        <r>
          <rPr>
            <sz val="9"/>
            <color indexed="9"/>
            <rFont val="Tahoma"/>
            <family val="2"/>
          </rPr>
          <t>a: Break in series with previous year for which data is available</t>
        </r>
      </text>
    </comment>
    <comment ref="X8" authorId="0">
      <text>
        <r>
          <rPr>
            <sz val="9"/>
            <color indexed="9"/>
            <rFont val="Tahoma"/>
            <family val="2"/>
          </rPr>
          <t>b: Secretariat estimate or projection based on national sources</t>
        </r>
      </text>
    </comment>
    <comment ref="Y8" authorId="0">
      <text>
        <r>
          <rPr>
            <sz val="9"/>
            <color indexed="9"/>
            <rFont val="Tahoma"/>
            <family val="2"/>
          </rPr>
          <t>b: Secretariat estimate or projection based on national sources</t>
        </r>
      </text>
    </comment>
    <comment ref="Z8" authorId="0">
      <text>
        <r>
          <rPr>
            <sz val="9"/>
            <color indexed="9"/>
            <rFont val="Tahoma"/>
            <family val="2"/>
          </rPr>
          <t>b: Secretariat estimate or projection based on national sources</t>
        </r>
      </text>
    </comment>
    <comment ref="AA8" authorId="0">
      <text>
        <r>
          <rPr>
            <sz val="9"/>
            <color indexed="9"/>
            <rFont val="Tahoma"/>
            <family val="2"/>
          </rPr>
          <t>b: Secretariat estimate or projection based on national sources</t>
        </r>
      </text>
    </comment>
    <comment ref="AB8" authorId="0">
      <text>
        <r>
          <rPr>
            <sz val="9"/>
            <color indexed="9"/>
            <rFont val="Tahoma"/>
            <family val="2"/>
          </rPr>
          <t>b: Secretariat estimate or projection based on national sources</t>
        </r>
      </text>
    </comment>
    <comment ref="AC8" authorId="0">
      <text>
        <r>
          <rPr>
            <sz val="9"/>
            <color indexed="9"/>
            <rFont val="Tahoma"/>
            <family val="2"/>
          </rPr>
          <t>b: Secretariat estimate or projection based on national sources</t>
        </r>
      </text>
    </comment>
    <comment ref="AD8" authorId="0">
      <text>
        <r>
          <rPr>
            <sz val="9"/>
            <color indexed="9"/>
            <rFont val="Tahoma"/>
            <family val="2"/>
          </rPr>
          <t>a: Break in series with previous year for which data is available, c: National estimate or projection</t>
        </r>
      </text>
    </comment>
    <comment ref="AE8" authorId="0">
      <text>
        <r>
          <rPr>
            <sz val="9"/>
            <color indexed="9"/>
            <rFont val="Tahoma"/>
            <family val="2"/>
          </rPr>
          <t>c: National estimate or projection</t>
        </r>
      </text>
    </comment>
    <comment ref="AF8" authorId="0">
      <text>
        <r>
          <rPr>
            <sz val="9"/>
            <color indexed="9"/>
            <rFont val="Tahoma"/>
            <family val="2"/>
          </rPr>
          <t>c: National estimate or projection</t>
        </r>
      </text>
    </comment>
    <comment ref="AG8" authorId="0">
      <text>
        <r>
          <rPr>
            <sz val="9"/>
            <color indexed="9"/>
            <rFont val="Tahoma"/>
            <family val="2"/>
          </rPr>
          <t>c: National estimate or projection</t>
        </r>
      </text>
    </comment>
    <comment ref="AH8" authorId="0">
      <text>
        <r>
          <rPr>
            <sz val="9"/>
            <color indexed="9"/>
            <rFont val="Tahoma"/>
            <family val="2"/>
          </rPr>
          <t>c: National estimate or projection</t>
        </r>
      </text>
    </comment>
    <comment ref="AI8" authorId="0">
      <text>
        <r>
          <rPr>
            <sz val="9"/>
            <color indexed="9"/>
            <rFont val="Tahoma"/>
            <family val="2"/>
          </rPr>
          <t>c: National estimate or projection</t>
        </r>
      </text>
    </comment>
    <comment ref="AJ8" authorId="0">
      <text>
        <r>
          <rPr>
            <sz val="9"/>
            <color indexed="9"/>
            <rFont val="Tahoma"/>
            <family val="2"/>
          </rPr>
          <t>p: Provisional</t>
        </r>
      </text>
    </comment>
    <comment ref="P9" authorId="0">
      <text>
        <r>
          <rPr>
            <sz val="9"/>
            <color indexed="9"/>
            <rFont val="Tahoma"/>
            <family val="2"/>
          </rPr>
          <t>a: Break in series with previous year for which data is available</t>
        </r>
      </text>
    </comment>
    <comment ref="Q9" authorId="0">
      <text>
        <r>
          <rPr>
            <sz val="9"/>
            <color indexed="9"/>
            <rFont val="Tahoma"/>
            <family val="2"/>
          </rPr>
          <t>a: Break in series with previous year for which data is available</t>
        </r>
      </text>
    </comment>
    <comment ref="AD9" authorId="0">
      <text>
        <r>
          <rPr>
            <sz val="9"/>
            <color indexed="9"/>
            <rFont val="Tahoma"/>
            <family val="2"/>
          </rPr>
          <t>c: National estimate or projection</t>
        </r>
      </text>
    </comment>
    <comment ref="AE9" authorId="0">
      <text>
        <r>
          <rPr>
            <sz val="9"/>
            <color indexed="9"/>
            <rFont val="Tahoma"/>
            <family val="2"/>
          </rPr>
          <t>c: National estimate or projection</t>
        </r>
      </text>
    </comment>
    <comment ref="AF9" authorId="0">
      <text>
        <r>
          <rPr>
            <sz val="9"/>
            <color indexed="9"/>
            <rFont val="Tahoma"/>
            <family val="2"/>
          </rPr>
          <t>c: National estimate or projection</t>
        </r>
      </text>
    </comment>
    <comment ref="AG9" authorId="0">
      <text>
        <r>
          <rPr>
            <sz val="9"/>
            <color indexed="9"/>
            <rFont val="Tahoma"/>
            <family val="2"/>
          </rPr>
          <t>c: National estimate or projection</t>
        </r>
      </text>
    </comment>
    <comment ref="AH9" authorId="0">
      <text>
        <r>
          <rPr>
            <sz val="9"/>
            <color indexed="9"/>
            <rFont val="Tahoma"/>
            <family val="2"/>
          </rPr>
          <t>c: National estimate or projection</t>
        </r>
      </text>
    </comment>
    <comment ref="AI9" authorId="0">
      <text>
        <r>
          <rPr>
            <sz val="9"/>
            <color indexed="9"/>
            <rFont val="Tahoma"/>
            <family val="2"/>
          </rPr>
          <t>c: National estimate or projection</t>
        </r>
      </text>
    </comment>
    <comment ref="AJ9" authorId="0">
      <text>
        <r>
          <rPr>
            <sz val="9"/>
            <color indexed="9"/>
            <rFont val="Tahoma"/>
            <family val="2"/>
          </rPr>
          <t>p: Provisional</t>
        </r>
      </text>
    </comment>
    <comment ref="Q10" authorId="0">
      <text>
        <r>
          <rPr>
            <sz val="9"/>
            <color indexed="9"/>
            <rFont val="Tahoma"/>
            <family val="2"/>
          </rPr>
          <t>a: Break in series with previous year for which data is available</t>
        </r>
      </text>
    </comment>
    <comment ref="AD10" authorId="0">
      <text>
        <r>
          <rPr>
            <sz val="9"/>
            <color indexed="9"/>
            <rFont val="Tahoma"/>
            <family val="2"/>
          </rPr>
          <t>c: National estimate or projection, m: Underestimated or based on underestimated data</t>
        </r>
      </text>
    </comment>
    <comment ref="AE10" authorId="0">
      <text>
        <r>
          <rPr>
            <sz val="9"/>
            <color indexed="9"/>
            <rFont val="Tahoma"/>
            <family val="2"/>
          </rPr>
          <t>c: National estimate or projection, m: Underestimated or based on underestimated data</t>
        </r>
      </text>
    </comment>
    <comment ref="AF10" authorId="0">
      <text>
        <r>
          <rPr>
            <sz val="9"/>
            <color indexed="9"/>
            <rFont val="Tahoma"/>
            <family val="2"/>
          </rPr>
          <t>c: National estimate or projection, m: Underestimated or based on underestimated data</t>
        </r>
      </text>
    </comment>
    <comment ref="AG10" authorId="0">
      <text>
        <r>
          <rPr>
            <sz val="9"/>
            <color indexed="9"/>
            <rFont val="Tahoma"/>
            <family val="2"/>
          </rPr>
          <t>c: National estimate or projection, m: Underestimated or based on underestimated data</t>
        </r>
      </text>
    </comment>
    <comment ref="AH10" authorId="0">
      <text>
        <r>
          <rPr>
            <sz val="9"/>
            <color indexed="9"/>
            <rFont val="Tahoma"/>
            <family val="2"/>
          </rPr>
          <t>c: National estimate or projection, m: Underestimated or based on underestimated data</t>
        </r>
      </text>
    </comment>
    <comment ref="AI10" authorId="0">
      <text>
        <r>
          <rPr>
            <sz val="9"/>
            <color indexed="9"/>
            <rFont val="Tahoma"/>
            <family val="2"/>
          </rPr>
          <t>c: National estimate or projection, m: Underestimated or based on underestimated data</t>
        </r>
      </text>
    </comment>
    <comment ref="AJ10" authorId="0">
      <text>
        <r>
          <rPr>
            <sz val="9"/>
            <color indexed="9"/>
            <rFont val="Tahoma"/>
            <family val="2"/>
          </rPr>
          <t>p: Provisional</t>
        </r>
      </text>
    </comment>
    <comment ref="K11" authorId="0">
      <text>
        <r>
          <rPr>
            <sz val="9"/>
            <color indexed="9"/>
            <rFont val="Tahoma"/>
            <family val="2"/>
          </rPr>
          <t>a: Break in series with previous year for which data is available</t>
        </r>
      </text>
    </comment>
    <comment ref="Q11" authorId="0">
      <text>
        <r>
          <rPr>
            <sz val="9"/>
            <color indexed="9"/>
            <rFont val="Tahoma"/>
            <family val="2"/>
          </rPr>
          <t>a: Break in series with previous year for which data is available</t>
        </r>
      </text>
    </comment>
    <comment ref="R11" authorId="0">
      <text>
        <r>
          <rPr>
            <sz val="9"/>
            <color indexed="9"/>
            <rFont val="Tahoma"/>
            <family val="2"/>
          </rPr>
          <t>a: Break in series with previous year for which data is available</t>
        </r>
      </text>
    </comment>
    <comment ref="Z11" authorId="0">
      <text>
        <r>
          <rPr>
            <sz val="9"/>
            <color indexed="9"/>
            <rFont val="Tahoma"/>
            <family val="2"/>
          </rPr>
          <t>a: Break in series with previous year for which data is available</t>
        </r>
      </text>
    </comment>
    <comment ref="AJ11" authorId="0">
      <text>
        <r>
          <rPr>
            <sz val="9"/>
            <color indexed="9"/>
            <rFont val="Tahoma"/>
            <family val="2"/>
          </rPr>
          <t>p: Provisional</t>
        </r>
      </text>
    </comment>
    <comment ref="K12" authorId="0">
      <text>
        <r>
          <rPr>
            <sz val="9"/>
            <color indexed="9"/>
            <rFont val="Tahoma"/>
            <family val="2"/>
          </rPr>
          <t>a: Break in series with previous year for which data is available</t>
        </r>
      </text>
    </comment>
    <comment ref="Q12" authorId="0">
      <text>
        <r>
          <rPr>
            <sz val="9"/>
            <color indexed="9"/>
            <rFont val="Tahoma"/>
            <family val="2"/>
          </rPr>
          <t>a: Break in series with previous year for which data is available</t>
        </r>
      </text>
    </comment>
    <comment ref="R12" authorId="0">
      <text>
        <r>
          <rPr>
            <sz val="9"/>
            <color indexed="9"/>
            <rFont val="Tahoma"/>
            <family val="2"/>
          </rPr>
          <t>a: Break in series with previous year for which data is available</t>
        </r>
      </text>
    </comment>
    <comment ref="Z12" authorId="0">
      <text>
        <r>
          <rPr>
            <sz val="9"/>
            <color indexed="9"/>
            <rFont val="Tahoma"/>
            <family val="2"/>
          </rPr>
          <t>a: Break in series with previous year for which data is available</t>
        </r>
      </text>
    </comment>
    <comment ref="AJ12" authorId="0">
      <text>
        <r>
          <rPr>
            <sz val="9"/>
            <color indexed="9"/>
            <rFont val="Tahoma"/>
            <family val="2"/>
          </rPr>
          <t>p: Provisional</t>
        </r>
      </text>
    </comment>
    <comment ref="K13" authorId="0">
      <text>
        <r>
          <rPr>
            <sz val="9"/>
            <color indexed="9"/>
            <rFont val="Tahoma"/>
            <family val="2"/>
          </rPr>
          <t>a: Break in series with previous year for which data is available</t>
        </r>
      </text>
    </comment>
    <comment ref="Q13" authorId="0">
      <text>
        <r>
          <rPr>
            <sz val="9"/>
            <color indexed="9"/>
            <rFont val="Tahoma"/>
            <family val="2"/>
          </rPr>
          <t>a: Break in series with previous year for which data is available</t>
        </r>
      </text>
    </comment>
    <comment ref="R13" authorId="0">
      <text>
        <r>
          <rPr>
            <sz val="9"/>
            <color indexed="9"/>
            <rFont val="Tahoma"/>
            <family val="2"/>
          </rPr>
          <t>a: Break in series with previous year for which data is available</t>
        </r>
      </text>
    </comment>
    <comment ref="Z13" authorId="0">
      <text>
        <r>
          <rPr>
            <sz val="9"/>
            <color indexed="9"/>
            <rFont val="Tahoma"/>
            <family val="2"/>
          </rPr>
          <t>a: Break in series with previous year for which data is available</t>
        </r>
      </text>
    </comment>
    <comment ref="AJ13" authorId="0">
      <text>
        <r>
          <rPr>
            <sz val="9"/>
            <color indexed="9"/>
            <rFont val="Tahoma"/>
            <family val="2"/>
          </rPr>
          <t>p: Provisional</t>
        </r>
      </text>
    </comment>
    <comment ref="K14" authorId="0">
      <text>
        <r>
          <rPr>
            <sz val="9"/>
            <color indexed="9"/>
            <rFont val="Tahoma"/>
            <family val="2"/>
          </rPr>
          <t>a: Break in series with previous year for which data is available</t>
        </r>
      </text>
    </comment>
    <comment ref="Q14" authorId="0">
      <text>
        <r>
          <rPr>
            <sz val="9"/>
            <color indexed="9"/>
            <rFont val="Tahoma"/>
            <family val="2"/>
          </rPr>
          <t>a: Break in series with previous year for which data is available</t>
        </r>
      </text>
    </comment>
    <comment ref="R14" authorId="0">
      <text>
        <r>
          <rPr>
            <sz val="9"/>
            <color indexed="9"/>
            <rFont val="Tahoma"/>
            <family val="2"/>
          </rPr>
          <t>a: Break in series with previous year for which data is available</t>
        </r>
      </text>
    </comment>
    <comment ref="Z14" authorId="0">
      <text>
        <r>
          <rPr>
            <sz val="9"/>
            <color indexed="9"/>
            <rFont val="Tahoma"/>
            <family val="2"/>
          </rPr>
          <t>a: Break in series with previous year for which data is available</t>
        </r>
      </text>
    </comment>
    <comment ref="AJ14" authorId="0">
      <text>
        <r>
          <rPr>
            <sz val="9"/>
            <color indexed="9"/>
            <rFont val="Tahoma"/>
            <family val="2"/>
          </rPr>
          <t>p: Provisional</t>
        </r>
      </text>
    </comment>
    <comment ref="F15" authorId="0">
      <text>
        <r>
          <rPr>
            <sz val="9"/>
            <color indexed="9"/>
            <rFont val="Tahoma"/>
            <family val="2"/>
          </rPr>
          <t>a: Break in series with previous year for which data is available</t>
        </r>
      </text>
    </comment>
    <comment ref="K15" authorId="0">
      <text>
        <r>
          <rPr>
            <sz val="9"/>
            <color indexed="9"/>
            <rFont val="Tahoma"/>
            <family val="2"/>
          </rPr>
          <t>a: Break in series with previous year for which data is available</t>
        </r>
      </text>
    </comment>
    <comment ref="Q15" authorId="0">
      <text>
        <r>
          <rPr>
            <sz val="9"/>
            <color indexed="9"/>
            <rFont val="Tahoma"/>
            <family val="2"/>
          </rPr>
          <t>a: Break in series with previous year for which data is available</t>
        </r>
      </text>
    </comment>
    <comment ref="R15" authorId="0">
      <text>
        <r>
          <rPr>
            <sz val="9"/>
            <color indexed="9"/>
            <rFont val="Tahoma"/>
            <family val="2"/>
          </rPr>
          <t>a: Break in series with previous year for which data is available</t>
        </r>
      </text>
    </comment>
    <comment ref="Z15" authorId="0">
      <text>
        <r>
          <rPr>
            <sz val="9"/>
            <color indexed="9"/>
            <rFont val="Tahoma"/>
            <family val="2"/>
          </rPr>
          <t>a: Break in series with previous year for which data is available</t>
        </r>
      </text>
    </comment>
    <comment ref="AJ15" authorId="0">
      <text>
        <r>
          <rPr>
            <sz val="9"/>
            <color indexed="9"/>
            <rFont val="Tahoma"/>
            <family val="2"/>
          </rPr>
          <t>p: Provisional</t>
        </r>
      </text>
    </comment>
    <comment ref="F16" authorId="0">
      <text>
        <r>
          <rPr>
            <sz val="9"/>
            <color indexed="9"/>
            <rFont val="Tahoma"/>
            <family val="2"/>
          </rPr>
          <t>a: Break in series with previous year for which data is available</t>
        </r>
      </text>
    </comment>
    <comment ref="K16" authorId="0">
      <text>
        <r>
          <rPr>
            <sz val="9"/>
            <color indexed="9"/>
            <rFont val="Tahoma"/>
            <family val="2"/>
          </rPr>
          <t>a: Break in series with previous year for which data is available</t>
        </r>
      </text>
    </comment>
    <comment ref="P16" authorId="0">
      <text>
        <r>
          <rPr>
            <sz val="9"/>
            <color indexed="9"/>
            <rFont val="Tahoma"/>
            <family val="2"/>
          </rPr>
          <t>a: Break in series with previous year for which data is available</t>
        </r>
      </text>
    </comment>
    <comment ref="Q16" authorId="0">
      <text>
        <r>
          <rPr>
            <sz val="9"/>
            <color indexed="9"/>
            <rFont val="Tahoma"/>
            <family val="2"/>
          </rPr>
          <t>a: Break in series with previous year for which data is available</t>
        </r>
      </text>
    </comment>
    <comment ref="R16" authorId="0">
      <text>
        <r>
          <rPr>
            <sz val="9"/>
            <color indexed="9"/>
            <rFont val="Tahoma"/>
            <family val="2"/>
          </rPr>
          <t>a: Break in series with previous year for which data is available</t>
        </r>
      </text>
    </comment>
    <comment ref="Z16" authorId="0">
      <text>
        <r>
          <rPr>
            <sz val="9"/>
            <color indexed="9"/>
            <rFont val="Tahoma"/>
            <family val="2"/>
          </rPr>
          <t>a: Break in series with previous year for which data is available</t>
        </r>
      </text>
    </comment>
    <comment ref="AJ16" authorId="0">
      <text>
        <r>
          <rPr>
            <sz val="9"/>
            <color indexed="9"/>
            <rFont val="Tahoma"/>
            <family val="2"/>
          </rPr>
          <t>p: Provisional</t>
        </r>
      </text>
    </comment>
    <comment ref="F17" authorId="0">
      <text>
        <r>
          <rPr>
            <sz val="9"/>
            <color indexed="9"/>
            <rFont val="Tahoma"/>
            <family val="2"/>
          </rPr>
          <t>a: Break in series with previous year for which data is available</t>
        </r>
      </text>
    </comment>
    <comment ref="K17" authorId="0">
      <text>
        <r>
          <rPr>
            <sz val="9"/>
            <color indexed="9"/>
            <rFont val="Tahoma"/>
            <family val="2"/>
          </rPr>
          <t>a: Break in series with previous year for which data is available</t>
        </r>
      </text>
    </comment>
    <comment ref="P17" authorId="0">
      <text>
        <r>
          <rPr>
            <sz val="9"/>
            <color indexed="9"/>
            <rFont val="Tahoma"/>
            <family val="2"/>
          </rPr>
          <t>a: Break in series with previous year for which data is available</t>
        </r>
      </text>
    </comment>
    <comment ref="Q17" authorId="0">
      <text>
        <r>
          <rPr>
            <sz val="9"/>
            <color indexed="9"/>
            <rFont val="Tahoma"/>
            <family val="2"/>
          </rPr>
          <t>a: Break in series with previous year for which data is available</t>
        </r>
      </text>
    </comment>
    <comment ref="R17" authorId="0">
      <text>
        <r>
          <rPr>
            <sz val="9"/>
            <color indexed="9"/>
            <rFont val="Tahoma"/>
            <family val="2"/>
          </rPr>
          <t>a: Break in series with previous year for which data is available</t>
        </r>
      </text>
    </comment>
    <comment ref="Z17" authorId="0">
      <text>
        <r>
          <rPr>
            <sz val="9"/>
            <color indexed="9"/>
            <rFont val="Tahoma"/>
            <family val="2"/>
          </rPr>
          <t>a: Break in series with previous year for which data is available</t>
        </r>
      </text>
    </comment>
    <comment ref="AJ17" authorId="0">
      <text>
        <r>
          <rPr>
            <sz val="9"/>
            <color indexed="9"/>
            <rFont val="Tahoma"/>
            <family val="2"/>
          </rPr>
          <t>p: Provisional</t>
        </r>
      </text>
    </comment>
    <comment ref="F18" authorId="0">
      <text>
        <r>
          <rPr>
            <sz val="9"/>
            <color indexed="9"/>
            <rFont val="Tahoma"/>
            <family val="2"/>
          </rPr>
          <t>a: Break in series with previous year for which data is available</t>
        </r>
      </text>
    </comment>
    <comment ref="K18" authorId="0">
      <text>
        <r>
          <rPr>
            <sz val="9"/>
            <color indexed="9"/>
            <rFont val="Tahoma"/>
            <family val="2"/>
          </rPr>
          <t>a: Break in series with previous year for which data is available</t>
        </r>
      </text>
    </comment>
    <comment ref="Q18" authorId="0">
      <text>
        <r>
          <rPr>
            <sz val="9"/>
            <color indexed="9"/>
            <rFont val="Tahoma"/>
            <family val="2"/>
          </rPr>
          <t>a: Break in series with previous year for which data is available</t>
        </r>
      </text>
    </comment>
    <comment ref="R18" authorId="0">
      <text>
        <r>
          <rPr>
            <sz val="9"/>
            <color indexed="9"/>
            <rFont val="Tahoma"/>
            <family val="2"/>
          </rPr>
          <t>a: Break in series with previous year for which data is available</t>
        </r>
      </text>
    </comment>
    <comment ref="Z18" authorId="0">
      <text>
        <r>
          <rPr>
            <sz val="9"/>
            <color indexed="9"/>
            <rFont val="Tahoma"/>
            <family val="2"/>
          </rPr>
          <t>a: Break in series with previous year for which data is available</t>
        </r>
      </text>
    </comment>
    <comment ref="AJ18" authorId="0">
      <text>
        <r>
          <rPr>
            <sz val="9"/>
            <color indexed="9"/>
            <rFont val="Tahoma"/>
            <family val="2"/>
          </rPr>
          <t>p: Provisional</t>
        </r>
      </text>
    </comment>
    <comment ref="AD19" authorId="0">
      <text>
        <r>
          <rPr>
            <sz val="9"/>
            <color indexed="9"/>
            <rFont val="Tahoma"/>
            <family val="2"/>
          </rPr>
          <t>a: Break in series with previous year for which data is available, c: National estimate or projection, m: Underestimated or based on underestimated data</t>
        </r>
      </text>
    </comment>
    <comment ref="AE19" authorId="0">
      <text>
        <r>
          <rPr>
            <sz val="9"/>
            <color indexed="9"/>
            <rFont val="Tahoma"/>
            <family val="2"/>
          </rPr>
          <t>c: National estimate or projection, m: Underestimated or based on underestimated data</t>
        </r>
      </text>
    </comment>
    <comment ref="AF19" authorId="0">
      <text>
        <r>
          <rPr>
            <sz val="9"/>
            <color indexed="9"/>
            <rFont val="Tahoma"/>
            <family val="2"/>
          </rPr>
          <t>c: National estimate or projection, m: Underestimated or based on underestimated data</t>
        </r>
      </text>
    </comment>
    <comment ref="AG19" authorId="0">
      <text>
        <r>
          <rPr>
            <sz val="9"/>
            <color indexed="9"/>
            <rFont val="Tahoma"/>
            <family val="2"/>
          </rPr>
          <t>c: National estimate or projection, m: Underestimated or based on underestimated data</t>
        </r>
      </text>
    </comment>
    <comment ref="AH19" authorId="0">
      <text>
        <r>
          <rPr>
            <sz val="9"/>
            <color indexed="9"/>
            <rFont val="Tahoma"/>
            <family val="2"/>
          </rPr>
          <t>m: Underestimated or based on underestimated data</t>
        </r>
      </text>
    </comment>
    <comment ref="AI19" authorId="0">
      <text>
        <r>
          <rPr>
            <sz val="9"/>
            <color indexed="9"/>
            <rFont val="Tahoma"/>
            <family val="2"/>
          </rPr>
          <t>m: Underestimated or based on underestimated data</t>
        </r>
      </text>
    </comment>
    <comment ref="AJ19" authorId="0">
      <text>
        <r>
          <rPr>
            <sz val="9"/>
            <color indexed="9"/>
            <rFont val="Tahoma"/>
            <family val="2"/>
          </rPr>
          <t>p: Provisional</t>
        </r>
      </text>
    </comment>
    <comment ref="S20" authorId="0">
      <text>
        <r>
          <rPr>
            <sz val="9"/>
            <color indexed="9"/>
            <rFont val="Tahoma"/>
            <family val="2"/>
          </rPr>
          <t>a: Break in series with previous year for which data is available</t>
        </r>
      </text>
    </comment>
    <comment ref="AD20" authorId="0">
      <text>
        <r>
          <rPr>
            <sz val="9"/>
            <color indexed="9"/>
            <rFont val="Tahoma"/>
            <family val="2"/>
          </rPr>
          <t>a: Break in series with previous year for which data is available, c: National estimate or projection</t>
        </r>
      </text>
    </comment>
    <comment ref="AE20" authorId="0">
      <text>
        <r>
          <rPr>
            <sz val="9"/>
            <color indexed="9"/>
            <rFont val="Tahoma"/>
            <family val="2"/>
          </rPr>
          <t>c: National estimate or projection</t>
        </r>
      </text>
    </comment>
    <comment ref="AF20" authorId="0">
      <text>
        <r>
          <rPr>
            <sz val="9"/>
            <color indexed="9"/>
            <rFont val="Tahoma"/>
            <family val="2"/>
          </rPr>
          <t>c: National estimate or projection</t>
        </r>
      </text>
    </comment>
    <comment ref="AG20" authorId="0">
      <text>
        <r>
          <rPr>
            <sz val="9"/>
            <color indexed="9"/>
            <rFont val="Tahoma"/>
            <family val="2"/>
          </rPr>
          <t>c: National estimate or projection</t>
        </r>
      </text>
    </comment>
    <comment ref="AJ20" authorId="0">
      <text>
        <r>
          <rPr>
            <sz val="9"/>
            <color indexed="9"/>
            <rFont val="Tahoma"/>
            <family val="2"/>
          </rPr>
          <t>p: Provisional</t>
        </r>
      </text>
    </comment>
    <comment ref="AD21" authorId="0">
      <text>
        <r>
          <rPr>
            <sz val="9"/>
            <color indexed="9"/>
            <rFont val="Tahoma"/>
            <family val="2"/>
          </rPr>
          <t>c: National estimate or projection</t>
        </r>
      </text>
    </comment>
    <comment ref="AE21" authorId="0">
      <text>
        <r>
          <rPr>
            <sz val="9"/>
            <color indexed="9"/>
            <rFont val="Tahoma"/>
            <family val="2"/>
          </rPr>
          <t>c: National estimate or projection</t>
        </r>
      </text>
    </comment>
    <comment ref="AF21" authorId="0">
      <text>
        <r>
          <rPr>
            <sz val="9"/>
            <color indexed="9"/>
            <rFont val="Tahoma"/>
            <family val="2"/>
          </rPr>
          <t>c: National estimate or projection</t>
        </r>
      </text>
    </comment>
    <comment ref="AG21" authorId="0">
      <text>
        <r>
          <rPr>
            <sz val="9"/>
            <color indexed="9"/>
            <rFont val="Tahoma"/>
            <family val="2"/>
          </rPr>
          <t>c: National estimate or projection</t>
        </r>
      </text>
    </comment>
    <comment ref="AJ21" authorId="0">
      <text>
        <r>
          <rPr>
            <sz val="9"/>
            <color indexed="9"/>
            <rFont val="Tahoma"/>
            <family val="2"/>
          </rPr>
          <t>p: Provisional</t>
        </r>
      </text>
    </comment>
    <comment ref="Q23" authorId="0">
      <text>
        <r>
          <rPr>
            <sz val="9"/>
            <color indexed="9"/>
            <rFont val="Tahoma"/>
            <family val="2"/>
          </rPr>
          <t>a: Break in series with previous year for which data is available</t>
        </r>
      </text>
    </comment>
    <comment ref="AA23" authorId="0">
      <text>
        <r>
          <rPr>
            <sz val="9"/>
            <color indexed="9"/>
            <rFont val="Tahoma"/>
            <family val="2"/>
          </rPr>
          <t>c: National estimate or projection</t>
        </r>
      </text>
    </comment>
    <comment ref="AB23" authorId="0">
      <text>
        <r>
          <rPr>
            <sz val="9"/>
            <color indexed="9"/>
            <rFont val="Tahoma"/>
            <family val="2"/>
          </rPr>
          <t>c: National estimate or projection</t>
        </r>
      </text>
    </comment>
    <comment ref="AC23" authorId="0">
      <text>
        <r>
          <rPr>
            <sz val="9"/>
            <color indexed="9"/>
            <rFont val="Tahoma"/>
            <family val="2"/>
          </rPr>
          <t>c: National estimate or projection</t>
        </r>
      </text>
    </comment>
    <comment ref="AD23" authorId="0">
      <text>
        <r>
          <rPr>
            <sz val="9"/>
            <color indexed="9"/>
            <rFont val="Tahoma"/>
            <family val="2"/>
          </rPr>
          <t>c: National estimate or projection</t>
        </r>
      </text>
    </comment>
    <comment ref="AE23" authorId="0">
      <text>
        <r>
          <rPr>
            <sz val="9"/>
            <color indexed="9"/>
            <rFont val="Tahoma"/>
            <family val="2"/>
          </rPr>
          <t>c: National estimate or projection</t>
        </r>
      </text>
    </comment>
    <comment ref="AF23" authorId="0">
      <text>
        <r>
          <rPr>
            <sz val="9"/>
            <color indexed="9"/>
            <rFont val="Tahoma"/>
            <family val="2"/>
          </rPr>
          <t>c: National estimate or projection</t>
        </r>
      </text>
    </comment>
    <comment ref="AG23" authorId="0">
      <text>
        <r>
          <rPr>
            <sz val="9"/>
            <color indexed="9"/>
            <rFont val="Tahoma"/>
            <family val="2"/>
          </rPr>
          <t>c: National estimate or projection</t>
        </r>
      </text>
    </comment>
    <comment ref="AH23" authorId="0">
      <text>
        <r>
          <rPr>
            <sz val="9"/>
            <color indexed="9"/>
            <rFont val="Tahoma"/>
            <family val="2"/>
          </rPr>
          <t>c: National estimate or projection</t>
        </r>
      </text>
    </comment>
    <comment ref="AI23" authorId="0">
      <text>
        <r>
          <rPr>
            <sz val="9"/>
            <color indexed="9"/>
            <rFont val="Tahoma"/>
            <family val="2"/>
          </rPr>
          <t>c: National estimate or projection</t>
        </r>
      </text>
    </comment>
    <comment ref="AJ23" authorId="0">
      <text>
        <r>
          <rPr>
            <sz val="9"/>
            <color indexed="9"/>
            <rFont val="Tahoma"/>
            <family val="2"/>
          </rPr>
          <t>p: Provisional</t>
        </r>
      </text>
    </comment>
    <comment ref="AA24" authorId="0">
      <text>
        <r>
          <rPr>
            <sz val="9"/>
            <color indexed="9"/>
            <rFont val="Tahoma"/>
            <family val="2"/>
          </rPr>
          <t>c: National estimate or projection</t>
        </r>
      </text>
    </comment>
    <comment ref="AB24" authorId="0">
      <text>
        <r>
          <rPr>
            <sz val="9"/>
            <color indexed="9"/>
            <rFont val="Tahoma"/>
            <family val="2"/>
          </rPr>
          <t>c: National estimate or projection</t>
        </r>
      </text>
    </comment>
    <comment ref="AC24" authorId="0">
      <text>
        <r>
          <rPr>
            <sz val="9"/>
            <color indexed="9"/>
            <rFont val="Tahoma"/>
            <family val="2"/>
          </rPr>
          <t>c: National estimate or projection</t>
        </r>
      </text>
    </comment>
    <comment ref="AD24" authorId="0">
      <text>
        <r>
          <rPr>
            <sz val="9"/>
            <color indexed="9"/>
            <rFont val="Tahoma"/>
            <family val="2"/>
          </rPr>
          <t>c: National estimate or projection</t>
        </r>
      </text>
    </comment>
    <comment ref="AE24" authorId="0">
      <text>
        <r>
          <rPr>
            <sz val="9"/>
            <color indexed="9"/>
            <rFont val="Tahoma"/>
            <family val="2"/>
          </rPr>
          <t>c: National estimate or projection</t>
        </r>
      </text>
    </comment>
    <comment ref="AF24" authorId="0">
      <text>
        <r>
          <rPr>
            <sz val="9"/>
            <color indexed="9"/>
            <rFont val="Tahoma"/>
            <family val="2"/>
          </rPr>
          <t>c: National estimate or projection</t>
        </r>
      </text>
    </comment>
    <comment ref="AG24" authorId="0">
      <text>
        <r>
          <rPr>
            <sz val="9"/>
            <color indexed="9"/>
            <rFont val="Tahoma"/>
            <family val="2"/>
          </rPr>
          <t>c: National estimate or projection</t>
        </r>
      </text>
    </comment>
    <comment ref="AH24" authorId="0">
      <text>
        <r>
          <rPr>
            <sz val="9"/>
            <color indexed="9"/>
            <rFont val="Tahoma"/>
            <family val="2"/>
          </rPr>
          <t>c: National estimate or projection</t>
        </r>
      </text>
    </comment>
    <comment ref="AI24" authorId="0">
      <text>
        <r>
          <rPr>
            <sz val="9"/>
            <color indexed="9"/>
            <rFont val="Tahoma"/>
            <family val="2"/>
          </rPr>
          <t>c: National estimate or projection</t>
        </r>
      </text>
    </comment>
    <comment ref="AJ24" authorId="0">
      <text>
        <r>
          <rPr>
            <sz val="9"/>
            <color indexed="9"/>
            <rFont val="Tahoma"/>
            <family val="2"/>
          </rPr>
          <t>p: Provisional</t>
        </r>
      </text>
    </comment>
    <comment ref="AA25" authorId="0">
      <text>
        <r>
          <rPr>
            <sz val="9"/>
            <color indexed="9"/>
            <rFont val="Tahoma"/>
            <family val="2"/>
          </rPr>
          <t>c: National estimate or projection</t>
        </r>
      </text>
    </comment>
    <comment ref="AB25" authorId="0">
      <text>
        <r>
          <rPr>
            <sz val="9"/>
            <color indexed="9"/>
            <rFont val="Tahoma"/>
            <family val="2"/>
          </rPr>
          <t>c: National estimate or projection</t>
        </r>
      </text>
    </comment>
    <comment ref="AC25" authorId="0">
      <text>
        <r>
          <rPr>
            <sz val="9"/>
            <color indexed="9"/>
            <rFont val="Tahoma"/>
            <family val="2"/>
          </rPr>
          <t>c: National estimate or projection</t>
        </r>
      </text>
    </comment>
    <comment ref="AD25" authorId="0">
      <text>
        <r>
          <rPr>
            <sz val="9"/>
            <color indexed="9"/>
            <rFont val="Tahoma"/>
            <family val="2"/>
          </rPr>
          <t>c: National estimate or projection</t>
        </r>
      </text>
    </comment>
    <comment ref="AE25" authorId="0">
      <text>
        <r>
          <rPr>
            <sz val="9"/>
            <color indexed="9"/>
            <rFont val="Tahoma"/>
            <family val="2"/>
          </rPr>
          <t>c: National estimate or projection</t>
        </r>
      </text>
    </comment>
    <comment ref="AF25" authorId="0">
      <text>
        <r>
          <rPr>
            <sz val="9"/>
            <color indexed="9"/>
            <rFont val="Tahoma"/>
            <family val="2"/>
          </rPr>
          <t>c: National estimate or projection</t>
        </r>
      </text>
    </comment>
    <comment ref="AG25" authorId="0">
      <text>
        <r>
          <rPr>
            <sz val="9"/>
            <color indexed="9"/>
            <rFont val="Tahoma"/>
            <family val="2"/>
          </rPr>
          <t>c: National estimate or projection</t>
        </r>
      </text>
    </comment>
    <comment ref="AH25" authorId="0">
      <text>
        <r>
          <rPr>
            <sz val="9"/>
            <color indexed="9"/>
            <rFont val="Tahoma"/>
            <family val="2"/>
          </rPr>
          <t>c: National estimate or projection</t>
        </r>
      </text>
    </comment>
    <comment ref="AI25" authorId="0">
      <text>
        <r>
          <rPr>
            <sz val="9"/>
            <color indexed="9"/>
            <rFont val="Tahoma"/>
            <family val="2"/>
          </rPr>
          <t>c: National estimate or projection</t>
        </r>
      </text>
    </comment>
    <comment ref="AJ25" authorId="0">
      <text>
        <r>
          <rPr>
            <sz val="9"/>
            <color indexed="9"/>
            <rFont val="Tahoma"/>
            <family val="2"/>
          </rPr>
          <t>p: Provisional</t>
        </r>
      </text>
    </comment>
    <comment ref="AA26" authorId="0">
      <text>
        <r>
          <rPr>
            <sz val="9"/>
            <color indexed="9"/>
            <rFont val="Tahoma"/>
            <family val="2"/>
          </rPr>
          <t>c: National estimate or projection</t>
        </r>
      </text>
    </comment>
    <comment ref="AB26" authorId="0">
      <text>
        <r>
          <rPr>
            <sz val="9"/>
            <color indexed="9"/>
            <rFont val="Tahoma"/>
            <family val="2"/>
          </rPr>
          <t>c: National estimate or projection</t>
        </r>
      </text>
    </comment>
    <comment ref="AC26" authorId="0">
      <text>
        <r>
          <rPr>
            <sz val="9"/>
            <color indexed="9"/>
            <rFont val="Tahoma"/>
            <family val="2"/>
          </rPr>
          <t>c: National estimate or projection</t>
        </r>
      </text>
    </comment>
    <comment ref="AD26" authorId="0">
      <text>
        <r>
          <rPr>
            <sz val="9"/>
            <color indexed="9"/>
            <rFont val="Tahoma"/>
            <family val="2"/>
          </rPr>
          <t>c: National estimate or projection</t>
        </r>
      </text>
    </comment>
    <comment ref="AE26" authorId="0">
      <text>
        <r>
          <rPr>
            <sz val="9"/>
            <color indexed="9"/>
            <rFont val="Tahoma"/>
            <family val="2"/>
          </rPr>
          <t>c: National estimate or projection</t>
        </r>
      </text>
    </comment>
    <comment ref="AF26" authorId="0">
      <text>
        <r>
          <rPr>
            <sz val="9"/>
            <color indexed="9"/>
            <rFont val="Tahoma"/>
            <family val="2"/>
          </rPr>
          <t>c: National estimate or projection</t>
        </r>
      </text>
    </comment>
    <comment ref="AG26" authorId="0">
      <text>
        <r>
          <rPr>
            <sz val="9"/>
            <color indexed="9"/>
            <rFont val="Tahoma"/>
            <family val="2"/>
          </rPr>
          <t>c: National estimate or projection</t>
        </r>
      </text>
    </comment>
    <comment ref="AH26" authorId="0">
      <text>
        <r>
          <rPr>
            <sz val="9"/>
            <color indexed="9"/>
            <rFont val="Tahoma"/>
            <family val="2"/>
          </rPr>
          <t>c: National estimate or projection</t>
        </r>
      </text>
    </comment>
    <comment ref="AI26" authorId="0">
      <text>
        <r>
          <rPr>
            <sz val="9"/>
            <color indexed="9"/>
            <rFont val="Tahoma"/>
            <family val="2"/>
          </rPr>
          <t>c: National estimate or projection</t>
        </r>
      </text>
    </comment>
    <comment ref="AJ26" authorId="0">
      <text>
        <r>
          <rPr>
            <sz val="9"/>
            <color indexed="9"/>
            <rFont val="Tahoma"/>
            <family val="2"/>
          </rPr>
          <t>p: Provisional</t>
        </r>
      </text>
    </comment>
  </commentList>
</comments>
</file>

<file path=xl/comments11.xml><?xml version="1.0" encoding="utf-8"?>
<comments xmlns="http://schemas.openxmlformats.org/spreadsheetml/2006/main">
  <authors>
    <author/>
  </authors>
  <commentList>
    <comment ref="F7" authorId="0">
      <text>
        <r>
          <rPr>
            <sz val="9"/>
            <color indexed="9"/>
            <rFont val="Tahoma"/>
            <family val="2"/>
          </rPr>
          <t>l: Overestimated or based on overestimated data</t>
        </r>
      </text>
    </comment>
    <comment ref="G7" authorId="0">
      <text>
        <r>
          <rPr>
            <sz val="9"/>
            <color indexed="9"/>
            <rFont val="Tahoma"/>
            <family val="2"/>
          </rPr>
          <t>l: Overestimated or based on overestimated data</t>
        </r>
      </text>
    </comment>
    <comment ref="H7" authorId="0">
      <text>
        <r>
          <rPr>
            <sz val="9"/>
            <color indexed="9"/>
            <rFont val="Tahoma"/>
            <family val="2"/>
          </rPr>
          <t>l: Overestimated or based on overestimated data</t>
        </r>
      </text>
    </comment>
    <comment ref="I7" authorId="0">
      <text>
        <r>
          <rPr>
            <sz val="9"/>
            <color indexed="9"/>
            <rFont val="Tahoma"/>
            <family val="2"/>
          </rPr>
          <t>l: Overestimated or based on overestimated data</t>
        </r>
      </text>
    </comment>
    <comment ref="J7" authorId="0">
      <text>
        <r>
          <rPr>
            <sz val="9"/>
            <color indexed="9"/>
            <rFont val="Tahoma"/>
            <family val="2"/>
          </rPr>
          <t>l: Overestimated or based on overestimated data</t>
        </r>
      </text>
    </comment>
    <comment ref="K7" authorId="0">
      <text>
        <r>
          <rPr>
            <sz val="9"/>
            <color indexed="9"/>
            <rFont val="Tahoma"/>
            <family val="2"/>
          </rPr>
          <t>l: Overestimated or based on overestimated data</t>
        </r>
      </text>
    </comment>
    <comment ref="L7" authorId="0">
      <text>
        <r>
          <rPr>
            <sz val="9"/>
            <color indexed="9"/>
            <rFont val="Tahoma"/>
            <family val="2"/>
          </rPr>
          <t>l: Overestimated or based on overestimated data</t>
        </r>
      </text>
    </comment>
    <comment ref="M7" authorId="0">
      <text>
        <r>
          <rPr>
            <sz val="9"/>
            <color indexed="9"/>
            <rFont val="Tahoma"/>
            <family val="2"/>
          </rPr>
          <t>l: Overestimated or based on overestimated data</t>
        </r>
      </text>
    </comment>
    <comment ref="N7" authorId="0">
      <text>
        <r>
          <rPr>
            <sz val="9"/>
            <color indexed="9"/>
            <rFont val="Tahoma"/>
            <family val="2"/>
          </rPr>
          <t>l: Overestimated or based on overestimated data</t>
        </r>
      </text>
    </comment>
    <comment ref="O7" authorId="0">
      <text>
        <r>
          <rPr>
            <sz val="9"/>
            <color indexed="9"/>
            <rFont val="Tahoma"/>
            <family val="2"/>
          </rPr>
          <t>l: Overestimated or based on overestimated data</t>
        </r>
      </text>
    </comment>
    <comment ref="P7" authorId="0">
      <text>
        <r>
          <rPr>
            <sz val="9"/>
            <color indexed="9"/>
            <rFont val="Tahoma"/>
            <family val="2"/>
          </rPr>
          <t>l: Overestimated or based on overestimated data</t>
        </r>
      </text>
    </comment>
    <comment ref="Q7" authorId="0">
      <text>
        <r>
          <rPr>
            <sz val="9"/>
            <color indexed="9"/>
            <rFont val="Tahoma"/>
            <family val="2"/>
          </rPr>
          <t>l: Overestimated or based on overestimated data</t>
        </r>
      </text>
    </comment>
    <comment ref="R7" authorId="0">
      <text>
        <r>
          <rPr>
            <sz val="9"/>
            <color indexed="9"/>
            <rFont val="Tahoma"/>
            <family val="2"/>
          </rPr>
          <t>l: Overestimated or based on overestimated data</t>
        </r>
      </text>
    </comment>
    <comment ref="S7" authorId="0">
      <text>
        <r>
          <rPr>
            <sz val="9"/>
            <color indexed="9"/>
            <rFont val="Tahoma"/>
            <family val="2"/>
          </rPr>
          <t>l: Overestimated or based on overestimated data</t>
        </r>
      </text>
    </comment>
    <comment ref="T7" authorId="0">
      <text>
        <r>
          <rPr>
            <sz val="9"/>
            <color indexed="9"/>
            <rFont val="Tahoma"/>
            <family val="2"/>
          </rPr>
          <t>l: Overestimated or based on overestimated data</t>
        </r>
      </text>
    </comment>
    <comment ref="U7" authorId="0">
      <text>
        <r>
          <rPr>
            <sz val="9"/>
            <color indexed="9"/>
            <rFont val="Tahoma"/>
            <family val="2"/>
          </rPr>
          <t>a: Break in series with previous year for which data is available</t>
        </r>
      </text>
    </comment>
    <comment ref="AG7" authorId="0">
      <text>
        <r>
          <rPr>
            <sz val="9"/>
            <color indexed="9"/>
            <rFont val="Tahoma"/>
            <family val="2"/>
          </rPr>
          <t>a: Break in series with previous year for which data is available</t>
        </r>
      </text>
    </comment>
    <comment ref="F8" authorId="0">
      <text>
        <r>
          <rPr>
            <sz val="9"/>
            <color indexed="9"/>
            <rFont val="Tahoma"/>
            <family val="2"/>
          </rPr>
          <t>l: Overestimated or based on overestimated data</t>
        </r>
      </text>
    </comment>
    <comment ref="G8" authorId="0">
      <text>
        <r>
          <rPr>
            <sz val="9"/>
            <color indexed="9"/>
            <rFont val="Tahoma"/>
            <family val="2"/>
          </rPr>
          <t>l: Overestimated or based on overestimated data</t>
        </r>
      </text>
    </comment>
    <comment ref="H8" authorId="0">
      <text>
        <r>
          <rPr>
            <sz val="9"/>
            <color indexed="9"/>
            <rFont val="Tahoma"/>
            <family val="2"/>
          </rPr>
          <t>l: Overestimated or based on overestimated data</t>
        </r>
      </text>
    </comment>
    <comment ref="I8" authorId="0">
      <text>
        <r>
          <rPr>
            <sz val="9"/>
            <color indexed="9"/>
            <rFont val="Tahoma"/>
            <family val="2"/>
          </rPr>
          <t>l: Overestimated or based on overestimated data</t>
        </r>
      </text>
    </comment>
    <comment ref="J8" authorId="0">
      <text>
        <r>
          <rPr>
            <sz val="9"/>
            <color indexed="9"/>
            <rFont val="Tahoma"/>
            <family val="2"/>
          </rPr>
          <t>l: Overestimated or based on overestimated data</t>
        </r>
      </text>
    </comment>
    <comment ref="K8" authorId="0">
      <text>
        <r>
          <rPr>
            <sz val="9"/>
            <color indexed="9"/>
            <rFont val="Tahoma"/>
            <family val="2"/>
          </rPr>
          <t>l: Overestimated or based on overestimated data</t>
        </r>
      </text>
    </comment>
    <comment ref="L8" authorId="0">
      <text>
        <r>
          <rPr>
            <sz val="9"/>
            <color indexed="9"/>
            <rFont val="Tahoma"/>
            <family val="2"/>
          </rPr>
          <t>l: Overestimated or based on overestimated data</t>
        </r>
      </text>
    </comment>
    <comment ref="M8" authorId="0">
      <text>
        <r>
          <rPr>
            <sz val="9"/>
            <color indexed="9"/>
            <rFont val="Tahoma"/>
            <family val="2"/>
          </rPr>
          <t>l: Overestimated or based on overestimated data</t>
        </r>
      </text>
    </comment>
    <comment ref="N8" authorId="0">
      <text>
        <r>
          <rPr>
            <sz val="9"/>
            <color indexed="9"/>
            <rFont val="Tahoma"/>
            <family val="2"/>
          </rPr>
          <t>l: Overestimated or based on overestimated data</t>
        </r>
      </text>
    </comment>
    <comment ref="O8" authorId="0">
      <text>
        <r>
          <rPr>
            <sz val="9"/>
            <color indexed="9"/>
            <rFont val="Tahoma"/>
            <family val="2"/>
          </rPr>
          <t>l: Overestimated or based on overestimated data</t>
        </r>
      </text>
    </comment>
    <comment ref="P8" authorId="0">
      <text>
        <r>
          <rPr>
            <sz val="9"/>
            <color indexed="9"/>
            <rFont val="Tahoma"/>
            <family val="2"/>
          </rPr>
          <t>l: Overestimated or based on overestimated data</t>
        </r>
      </text>
    </comment>
    <comment ref="Q8" authorId="0">
      <text>
        <r>
          <rPr>
            <sz val="9"/>
            <color indexed="9"/>
            <rFont val="Tahoma"/>
            <family val="2"/>
          </rPr>
          <t>l: Overestimated or based on overestimated data</t>
        </r>
      </text>
    </comment>
    <comment ref="R8" authorId="0">
      <text>
        <r>
          <rPr>
            <sz val="9"/>
            <color indexed="9"/>
            <rFont val="Tahoma"/>
            <family val="2"/>
          </rPr>
          <t>l: Overestimated or based on overestimated data</t>
        </r>
      </text>
    </comment>
    <comment ref="S8" authorId="0">
      <text>
        <r>
          <rPr>
            <sz val="9"/>
            <color indexed="9"/>
            <rFont val="Tahoma"/>
            <family val="2"/>
          </rPr>
          <t>l: Overestimated or based on overestimated data</t>
        </r>
      </text>
    </comment>
    <comment ref="T8" authorId="0">
      <text>
        <r>
          <rPr>
            <sz val="9"/>
            <color indexed="9"/>
            <rFont val="Tahoma"/>
            <family val="2"/>
          </rPr>
          <t>l: Overestimated or based on overestimated data</t>
        </r>
      </text>
    </comment>
    <comment ref="U8" authorId="0">
      <text>
        <r>
          <rPr>
            <sz val="9"/>
            <color indexed="9"/>
            <rFont val="Tahoma"/>
            <family val="2"/>
          </rPr>
          <t>a: Break in series with previous year for which data is available</t>
        </r>
      </text>
    </comment>
    <comment ref="AG8" authorId="0">
      <text>
        <r>
          <rPr>
            <sz val="9"/>
            <color indexed="9"/>
            <rFont val="Tahoma"/>
            <family val="2"/>
          </rPr>
          <t>a: Break in series with previous year for which data is available</t>
        </r>
      </text>
    </comment>
    <comment ref="U9" authorId="0">
      <text>
        <r>
          <rPr>
            <sz val="9"/>
            <color indexed="9"/>
            <rFont val="Tahoma"/>
            <family val="2"/>
          </rPr>
          <t>a: Break in series with previous year for which data is available</t>
        </r>
      </text>
    </comment>
    <comment ref="U10" authorId="0">
      <text>
        <r>
          <rPr>
            <sz val="9"/>
            <color indexed="9"/>
            <rFont val="Tahoma"/>
            <family val="2"/>
          </rPr>
          <t>a: Break in series with previous year for which data is available</t>
        </r>
      </text>
    </comment>
    <comment ref="F11" authorId="0">
      <text>
        <r>
          <rPr>
            <sz val="9"/>
            <color indexed="9"/>
            <rFont val="Tahoma"/>
            <family val="2"/>
          </rPr>
          <t>l: Overestimated or based on overestimated data</t>
        </r>
      </text>
    </comment>
    <comment ref="G11" authorId="0">
      <text>
        <r>
          <rPr>
            <sz val="9"/>
            <color indexed="9"/>
            <rFont val="Tahoma"/>
            <family val="2"/>
          </rPr>
          <t>l: Overestimated or based on overestimated data</t>
        </r>
      </text>
    </comment>
    <comment ref="H11" authorId="0">
      <text>
        <r>
          <rPr>
            <sz val="9"/>
            <color indexed="9"/>
            <rFont val="Tahoma"/>
            <family val="2"/>
          </rPr>
          <t>l: Overestimated or based on overestimated data</t>
        </r>
      </text>
    </comment>
    <comment ref="I11" authorId="0">
      <text>
        <r>
          <rPr>
            <sz val="9"/>
            <color indexed="9"/>
            <rFont val="Tahoma"/>
            <family val="2"/>
          </rPr>
          <t>l: Overestimated or based on overestimated data</t>
        </r>
      </text>
    </comment>
    <comment ref="J11" authorId="0">
      <text>
        <r>
          <rPr>
            <sz val="9"/>
            <color indexed="9"/>
            <rFont val="Tahoma"/>
            <family val="2"/>
          </rPr>
          <t>l: Overestimated or based on overestimated data</t>
        </r>
      </text>
    </comment>
    <comment ref="K11" authorId="0">
      <text>
        <r>
          <rPr>
            <sz val="9"/>
            <color indexed="9"/>
            <rFont val="Tahoma"/>
            <family val="2"/>
          </rPr>
          <t>l: Overestimated or based on overestimated data</t>
        </r>
      </text>
    </comment>
    <comment ref="L11" authorId="0">
      <text>
        <r>
          <rPr>
            <sz val="9"/>
            <color indexed="9"/>
            <rFont val="Tahoma"/>
            <family val="2"/>
          </rPr>
          <t>l: Overestimated or based on overestimated data</t>
        </r>
      </text>
    </comment>
    <comment ref="M11" authorId="0">
      <text>
        <r>
          <rPr>
            <sz val="9"/>
            <color indexed="9"/>
            <rFont val="Tahoma"/>
            <family val="2"/>
          </rPr>
          <t>l: Overestimated or based on overestimated data</t>
        </r>
      </text>
    </comment>
    <comment ref="N11" authorId="0">
      <text>
        <r>
          <rPr>
            <sz val="9"/>
            <color indexed="9"/>
            <rFont val="Tahoma"/>
            <family val="2"/>
          </rPr>
          <t>l: Overestimated or based on overestimated data</t>
        </r>
      </text>
    </comment>
    <comment ref="O11" authorId="0">
      <text>
        <r>
          <rPr>
            <sz val="9"/>
            <color indexed="9"/>
            <rFont val="Tahoma"/>
            <family val="2"/>
          </rPr>
          <t>l: Overestimated or based on overestimated data</t>
        </r>
      </text>
    </comment>
    <comment ref="P11" authorId="0">
      <text>
        <r>
          <rPr>
            <sz val="9"/>
            <color indexed="9"/>
            <rFont val="Tahoma"/>
            <family val="2"/>
          </rPr>
          <t>l: Overestimated or based on overestimated data</t>
        </r>
      </text>
    </comment>
    <comment ref="Q11" authorId="0">
      <text>
        <r>
          <rPr>
            <sz val="9"/>
            <color indexed="9"/>
            <rFont val="Tahoma"/>
            <family val="2"/>
          </rPr>
          <t>l: Overestimated or based on overestimated data</t>
        </r>
      </text>
    </comment>
    <comment ref="R11" authorId="0">
      <text>
        <r>
          <rPr>
            <sz val="9"/>
            <color indexed="9"/>
            <rFont val="Tahoma"/>
            <family val="2"/>
          </rPr>
          <t>l: Overestimated or based on overestimated data</t>
        </r>
      </text>
    </comment>
    <comment ref="S11" authorId="0">
      <text>
        <r>
          <rPr>
            <sz val="9"/>
            <color indexed="9"/>
            <rFont val="Tahoma"/>
            <family val="2"/>
          </rPr>
          <t>l: Overestimated or based on overestimated data</t>
        </r>
      </text>
    </comment>
    <comment ref="T11" authorId="0">
      <text>
        <r>
          <rPr>
            <sz val="9"/>
            <color indexed="9"/>
            <rFont val="Tahoma"/>
            <family val="2"/>
          </rPr>
          <t>l: Overestimated or based on overestimated data</t>
        </r>
      </text>
    </comment>
    <comment ref="U11" authorId="0">
      <text>
        <r>
          <rPr>
            <sz val="9"/>
            <color indexed="9"/>
            <rFont val="Tahoma"/>
            <family val="2"/>
          </rPr>
          <t>a: Break in series with previous year for which data is available</t>
        </r>
      </text>
    </comment>
    <comment ref="F12" authorId="0">
      <text>
        <r>
          <rPr>
            <sz val="9"/>
            <color indexed="9"/>
            <rFont val="Tahoma"/>
            <family val="2"/>
          </rPr>
          <t>l: Overestimated or based on overestimated data</t>
        </r>
      </text>
    </comment>
    <comment ref="G12" authorId="0">
      <text>
        <r>
          <rPr>
            <sz val="9"/>
            <color indexed="9"/>
            <rFont val="Tahoma"/>
            <family val="2"/>
          </rPr>
          <t>l: Overestimated or based on overestimated data</t>
        </r>
      </text>
    </comment>
    <comment ref="H12" authorId="0">
      <text>
        <r>
          <rPr>
            <sz val="9"/>
            <color indexed="9"/>
            <rFont val="Tahoma"/>
            <family val="2"/>
          </rPr>
          <t>l: Overestimated or based on overestimated data</t>
        </r>
      </text>
    </comment>
    <comment ref="I12" authorId="0">
      <text>
        <r>
          <rPr>
            <sz val="9"/>
            <color indexed="9"/>
            <rFont val="Tahoma"/>
            <family val="2"/>
          </rPr>
          <t>l: Overestimated or based on overestimated data</t>
        </r>
      </text>
    </comment>
    <comment ref="J12" authorId="0">
      <text>
        <r>
          <rPr>
            <sz val="9"/>
            <color indexed="9"/>
            <rFont val="Tahoma"/>
            <family val="2"/>
          </rPr>
          <t>l: Overestimated or based on overestimated data</t>
        </r>
      </text>
    </comment>
    <comment ref="K12" authorId="0">
      <text>
        <r>
          <rPr>
            <sz val="9"/>
            <color indexed="9"/>
            <rFont val="Tahoma"/>
            <family val="2"/>
          </rPr>
          <t>l: Overestimated or based on overestimated data</t>
        </r>
      </text>
    </comment>
    <comment ref="L12" authorId="0">
      <text>
        <r>
          <rPr>
            <sz val="9"/>
            <color indexed="9"/>
            <rFont val="Tahoma"/>
            <family val="2"/>
          </rPr>
          <t>l: Overestimated or based on overestimated data</t>
        </r>
      </text>
    </comment>
    <comment ref="M12" authorId="0">
      <text>
        <r>
          <rPr>
            <sz val="9"/>
            <color indexed="9"/>
            <rFont val="Tahoma"/>
            <family val="2"/>
          </rPr>
          <t>l: Overestimated or based on overestimated data</t>
        </r>
      </text>
    </comment>
    <comment ref="N12" authorId="0">
      <text>
        <r>
          <rPr>
            <sz val="9"/>
            <color indexed="9"/>
            <rFont val="Tahoma"/>
            <family val="2"/>
          </rPr>
          <t>l: Overestimated or based on overestimated data</t>
        </r>
      </text>
    </comment>
    <comment ref="O12" authorId="0">
      <text>
        <r>
          <rPr>
            <sz val="9"/>
            <color indexed="9"/>
            <rFont val="Tahoma"/>
            <family val="2"/>
          </rPr>
          <t>l: Overestimated or based on overestimated data</t>
        </r>
      </text>
    </comment>
    <comment ref="P12" authorId="0">
      <text>
        <r>
          <rPr>
            <sz val="9"/>
            <color indexed="9"/>
            <rFont val="Tahoma"/>
            <family val="2"/>
          </rPr>
          <t>l: Overestimated or based on overestimated data</t>
        </r>
      </text>
    </comment>
    <comment ref="Q12" authorId="0">
      <text>
        <r>
          <rPr>
            <sz val="9"/>
            <color indexed="9"/>
            <rFont val="Tahoma"/>
            <family val="2"/>
          </rPr>
          <t>l: Overestimated or based on overestimated data</t>
        </r>
      </text>
    </comment>
    <comment ref="R12" authorId="0">
      <text>
        <r>
          <rPr>
            <sz val="9"/>
            <color indexed="9"/>
            <rFont val="Tahoma"/>
            <family val="2"/>
          </rPr>
          <t>l: Overestimated or based on overestimated data</t>
        </r>
      </text>
    </comment>
    <comment ref="S12" authorId="0">
      <text>
        <r>
          <rPr>
            <sz val="9"/>
            <color indexed="9"/>
            <rFont val="Tahoma"/>
            <family val="2"/>
          </rPr>
          <t>l: Overestimated or based on overestimated data</t>
        </r>
      </text>
    </comment>
    <comment ref="T12" authorId="0">
      <text>
        <r>
          <rPr>
            <sz val="9"/>
            <color indexed="9"/>
            <rFont val="Tahoma"/>
            <family val="2"/>
          </rPr>
          <t>l: Overestimated or based on overestimated data</t>
        </r>
      </text>
    </comment>
    <comment ref="U12" authorId="0">
      <text>
        <r>
          <rPr>
            <sz val="9"/>
            <color indexed="9"/>
            <rFont val="Tahoma"/>
            <family val="2"/>
          </rPr>
          <t>a: Break in series with previous year for which data is available</t>
        </r>
      </text>
    </comment>
    <comment ref="U13" authorId="0">
      <text>
        <r>
          <rPr>
            <sz val="9"/>
            <color indexed="9"/>
            <rFont val="Tahoma"/>
            <family val="2"/>
          </rPr>
          <t>a: Break in series with previous year for which data is available</t>
        </r>
      </text>
    </comment>
    <comment ref="U14" authorId="0">
      <text>
        <r>
          <rPr>
            <sz val="9"/>
            <color indexed="9"/>
            <rFont val="Tahoma"/>
            <family val="2"/>
          </rPr>
          <t>a: Break in series with previous year for which data is available</t>
        </r>
      </text>
    </comment>
    <comment ref="F19" authorId="0">
      <text>
        <r>
          <rPr>
            <sz val="9"/>
            <color indexed="9"/>
            <rFont val="Tahoma"/>
            <family val="2"/>
          </rPr>
          <t>l: Overestimated or based on overestimated data</t>
        </r>
      </text>
    </comment>
    <comment ref="G19" authorId="0">
      <text>
        <r>
          <rPr>
            <sz val="9"/>
            <color indexed="9"/>
            <rFont val="Tahoma"/>
            <family val="2"/>
          </rPr>
          <t>l: Overestimated or based on overestimated data</t>
        </r>
      </text>
    </comment>
    <comment ref="H19" authorId="0">
      <text>
        <r>
          <rPr>
            <sz val="9"/>
            <color indexed="9"/>
            <rFont val="Tahoma"/>
            <family val="2"/>
          </rPr>
          <t>l: Overestimated or based on overestimated data</t>
        </r>
      </text>
    </comment>
    <comment ref="I19" authorId="0">
      <text>
        <r>
          <rPr>
            <sz val="9"/>
            <color indexed="9"/>
            <rFont val="Tahoma"/>
            <family val="2"/>
          </rPr>
          <t>l: Overestimated or based on overestimated data</t>
        </r>
      </text>
    </comment>
    <comment ref="J19" authorId="0">
      <text>
        <r>
          <rPr>
            <sz val="9"/>
            <color indexed="9"/>
            <rFont val="Tahoma"/>
            <family val="2"/>
          </rPr>
          <t>l: Overestimated or based on overestimated data</t>
        </r>
      </text>
    </comment>
    <comment ref="K19" authorId="0">
      <text>
        <r>
          <rPr>
            <sz val="9"/>
            <color indexed="9"/>
            <rFont val="Tahoma"/>
            <family val="2"/>
          </rPr>
          <t>l: Overestimated or based on overestimated data</t>
        </r>
      </text>
    </comment>
    <comment ref="L19" authorId="0">
      <text>
        <r>
          <rPr>
            <sz val="9"/>
            <color indexed="9"/>
            <rFont val="Tahoma"/>
            <family val="2"/>
          </rPr>
          <t>l: Overestimated or based on overestimated data</t>
        </r>
      </text>
    </comment>
    <comment ref="M19" authorId="0">
      <text>
        <r>
          <rPr>
            <sz val="9"/>
            <color indexed="9"/>
            <rFont val="Tahoma"/>
            <family val="2"/>
          </rPr>
          <t>l: Overestimated or based on overestimated data</t>
        </r>
      </text>
    </comment>
    <comment ref="N19" authorId="0">
      <text>
        <r>
          <rPr>
            <sz val="9"/>
            <color indexed="9"/>
            <rFont val="Tahoma"/>
            <family val="2"/>
          </rPr>
          <t>l: Overestimated or based on overestimated data</t>
        </r>
      </text>
    </comment>
    <comment ref="O19" authorId="0">
      <text>
        <r>
          <rPr>
            <sz val="9"/>
            <color indexed="9"/>
            <rFont val="Tahoma"/>
            <family val="2"/>
          </rPr>
          <t>l: Overestimated or based on overestimated data</t>
        </r>
      </text>
    </comment>
    <comment ref="P19" authorId="0">
      <text>
        <r>
          <rPr>
            <sz val="9"/>
            <color indexed="9"/>
            <rFont val="Tahoma"/>
            <family val="2"/>
          </rPr>
          <t>l: Overestimated or based on overestimated data</t>
        </r>
      </text>
    </comment>
    <comment ref="Q19" authorId="0">
      <text>
        <r>
          <rPr>
            <sz val="9"/>
            <color indexed="9"/>
            <rFont val="Tahoma"/>
            <family val="2"/>
          </rPr>
          <t>l: Overestimated or based on overestimated data</t>
        </r>
      </text>
    </comment>
    <comment ref="R19" authorId="0">
      <text>
        <r>
          <rPr>
            <sz val="9"/>
            <color indexed="9"/>
            <rFont val="Tahoma"/>
            <family val="2"/>
          </rPr>
          <t>l: Overestimated or based on overestimated data</t>
        </r>
      </text>
    </comment>
    <comment ref="S19" authorId="0">
      <text>
        <r>
          <rPr>
            <sz val="9"/>
            <color indexed="9"/>
            <rFont val="Tahoma"/>
            <family val="2"/>
          </rPr>
          <t>l: Overestimated or based on overestimated data</t>
        </r>
      </text>
    </comment>
    <comment ref="T19" authorId="0">
      <text>
        <r>
          <rPr>
            <sz val="9"/>
            <color indexed="9"/>
            <rFont val="Tahoma"/>
            <family val="2"/>
          </rPr>
          <t>l: Overestimated or based on overestimated data</t>
        </r>
      </text>
    </comment>
    <comment ref="U19" authorId="0">
      <text>
        <r>
          <rPr>
            <sz val="9"/>
            <color indexed="9"/>
            <rFont val="Tahoma"/>
            <family val="2"/>
          </rPr>
          <t>a: Break in series with previous year for which data is available</t>
        </r>
      </text>
    </comment>
    <comment ref="AG19" authorId="0">
      <text>
        <r>
          <rPr>
            <sz val="9"/>
            <color indexed="9"/>
            <rFont val="Tahoma"/>
            <family val="2"/>
          </rPr>
          <t>a: Break in series with previous year for which data is available</t>
        </r>
      </text>
    </comment>
    <comment ref="F20" authorId="0">
      <text>
        <r>
          <rPr>
            <sz val="9"/>
            <color indexed="9"/>
            <rFont val="Tahoma"/>
            <family val="2"/>
          </rPr>
          <t>l: Overestimated or based on overestimated data</t>
        </r>
      </text>
    </comment>
    <comment ref="G20" authorId="0">
      <text>
        <r>
          <rPr>
            <sz val="9"/>
            <color indexed="9"/>
            <rFont val="Tahoma"/>
            <family val="2"/>
          </rPr>
          <t>l: Overestimated or based on overestimated data</t>
        </r>
      </text>
    </comment>
    <comment ref="H20" authorId="0">
      <text>
        <r>
          <rPr>
            <sz val="9"/>
            <color indexed="9"/>
            <rFont val="Tahoma"/>
            <family val="2"/>
          </rPr>
          <t>l: Overestimated or based on overestimated data</t>
        </r>
      </text>
    </comment>
    <comment ref="I20" authorId="0">
      <text>
        <r>
          <rPr>
            <sz val="9"/>
            <color indexed="9"/>
            <rFont val="Tahoma"/>
            <family val="2"/>
          </rPr>
          <t>l: Overestimated or based on overestimated data</t>
        </r>
      </text>
    </comment>
    <comment ref="J20" authorId="0">
      <text>
        <r>
          <rPr>
            <sz val="9"/>
            <color indexed="9"/>
            <rFont val="Tahoma"/>
            <family val="2"/>
          </rPr>
          <t>l: Overestimated or based on overestimated data</t>
        </r>
      </text>
    </comment>
    <comment ref="K20" authorId="0">
      <text>
        <r>
          <rPr>
            <sz val="9"/>
            <color indexed="9"/>
            <rFont val="Tahoma"/>
            <family val="2"/>
          </rPr>
          <t>l: Overestimated or based on overestimated data</t>
        </r>
      </text>
    </comment>
    <comment ref="L20" authorId="0">
      <text>
        <r>
          <rPr>
            <sz val="9"/>
            <color indexed="9"/>
            <rFont val="Tahoma"/>
            <family val="2"/>
          </rPr>
          <t>l: Overestimated or based on overestimated data</t>
        </r>
      </text>
    </comment>
    <comment ref="M20" authorId="0">
      <text>
        <r>
          <rPr>
            <sz val="9"/>
            <color indexed="9"/>
            <rFont val="Tahoma"/>
            <family val="2"/>
          </rPr>
          <t>l: Overestimated or based on overestimated data</t>
        </r>
      </text>
    </comment>
    <comment ref="N20" authorId="0">
      <text>
        <r>
          <rPr>
            <sz val="9"/>
            <color indexed="9"/>
            <rFont val="Tahoma"/>
            <family val="2"/>
          </rPr>
          <t>l: Overestimated or based on overestimated data</t>
        </r>
      </text>
    </comment>
    <comment ref="O20" authorId="0">
      <text>
        <r>
          <rPr>
            <sz val="9"/>
            <color indexed="9"/>
            <rFont val="Tahoma"/>
            <family val="2"/>
          </rPr>
          <t>l: Overestimated or based on overestimated data</t>
        </r>
      </text>
    </comment>
    <comment ref="P20" authorId="0">
      <text>
        <r>
          <rPr>
            <sz val="9"/>
            <color indexed="9"/>
            <rFont val="Tahoma"/>
            <family val="2"/>
          </rPr>
          <t>l: Overestimated or based on overestimated data</t>
        </r>
      </text>
    </comment>
    <comment ref="Q20" authorId="0">
      <text>
        <r>
          <rPr>
            <sz val="9"/>
            <color indexed="9"/>
            <rFont val="Tahoma"/>
            <family val="2"/>
          </rPr>
          <t>l: Overestimated or based on overestimated data</t>
        </r>
      </text>
    </comment>
    <comment ref="R20" authorId="0">
      <text>
        <r>
          <rPr>
            <sz val="9"/>
            <color indexed="9"/>
            <rFont val="Tahoma"/>
            <family val="2"/>
          </rPr>
          <t>l: Overestimated or based on overestimated data</t>
        </r>
      </text>
    </comment>
    <comment ref="S20" authorId="0">
      <text>
        <r>
          <rPr>
            <sz val="9"/>
            <color indexed="9"/>
            <rFont val="Tahoma"/>
            <family val="2"/>
          </rPr>
          <t>l: Overestimated or based on overestimated data</t>
        </r>
      </text>
    </comment>
    <comment ref="T20" authorId="0">
      <text>
        <r>
          <rPr>
            <sz val="9"/>
            <color indexed="9"/>
            <rFont val="Tahoma"/>
            <family val="2"/>
          </rPr>
          <t>l: Overestimated or based on overestimated data</t>
        </r>
      </text>
    </comment>
    <comment ref="U20" authorId="0">
      <text>
        <r>
          <rPr>
            <sz val="9"/>
            <color indexed="9"/>
            <rFont val="Tahoma"/>
            <family val="2"/>
          </rPr>
          <t>a: Break in series with previous year for which data is available</t>
        </r>
      </text>
    </comment>
    <comment ref="AG20" authorId="0">
      <text>
        <r>
          <rPr>
            <sz val="9"/>
            <color indexed="9"/>
            <rFont val="Tahoma"/>
            <family val="2"/>
          </rPr>
          <t>a: Break in series with previous year for which data is available</t>
        </r>
      </text>
    </comment>
    <comment ref="Z23" authorId="0">
      <text>
        <r>
          <rPr>
            <sz val="9"/>
            <color indexed="9"/>
            <rFont val="Tahoma"/>
            <family val="2"/>
          </rPr>
          <t>a: Break in series with previous year for which data is available</t>
        </r>
      </text>
    </comment>
    <comment ref="Z24" authorId="0">
      <text>
        <r>
          <rPr>
            <sz val="9"/>
            <color indexed="9"/>
            <rFont val="Tahoma"/>
            <family val="2"/>
          </rPr>
          <t>a: Break in series with previous year for which data is available</t>
        </r>
      </text>
    </comment>
  </commentList>
</comments>
</file>

<file path=xl/comments12.xml><?xml version="1.0" encoding="utf-8"?>
<comments xmlns="http://schemas.openxmlformats.org/spreadsheetml/2006/main">
  <authors>
    <author/>
  </authors>
  <commentList>
    <comment ref="F7" authorId="0">
      <text>
        <r>
          <rPr>
            <sz val="9"/>
            <color indexed="9"/>
            <rFont val="Tahoma"/>
            <family val="2"/>
          </rPr>
          <t>a: Break in series with previous year for which data is available</t>
        </r>
      </text>
    </comment>
    <comment ref="V7" authorId="0">
      <text>
        <r>
          <rPr>
            <sz val="9"/>
            <color indexed="9"/>
            <rFont val="Tahoma"/>
            <family val="2"/>
          </rPr>
          <t>a: Break in series with previous year for which data is available</t>
        </r>
      </text>
    </comment>
    <comment ref="Y7" authorId="0">
      <text>
        <r>
          <rPr>
            <sz val="9"/>
            <color indexed="9"/>
            <rFont val="Tahoma"/>
            <family val="2"/>
          </rPr>
          <t>a: Break in series with previous year for which data is available</t>
        </r>
      </text>
    </comment>
    <comment ref="AG7" authorId="0">
      <text>
        <r>
          <rPr>
            <sz val="9"/>
            <color indexed="9"/>
            <rFont val="Tahoma"/>
            <family val="2"/>
          </rPr>
          <t>d: Defence excluded (all or mostly)</t>
        </r>
      </text>
    </comment>
    <comment ref="AH7" authorId="0">
      <text>
        <r>
          <rPr>
            <sz val="9"/>
            <color indexed="9"/>
            <rFont val="Tahoma"/>
            <family val="2"/>
          </rPr>
          <t>d: Defence excluded (all or mostly)</t>
        </r>
      </text>
    </comment>
    <comment ref="AI7" authorId="0">
      <text>
        <r>
          <rPr>
            <sz val="9"/>
            <color indexed="9"/>
            <rFont val="Tahoma"/>
            <family val="2"/>
          </rPr>
          <t>a: Break in series with previous year for which data is available</t>
        </r>
      </text>
    </comment>
    <comment ref="F8" authorId="0">
      <text>
        <r>
          <rPr>
            <sz val="9"/>
            <color indexed="9"/>
            <rFont val="Tahoma"/>
            <family val="2"/>
          </rPr>
          <t>a: Break in series with previous year for which data is available</t>
        </r>
      </text>
    </comment>
    <comment ref="V8" authorId="0">
      <text>
        <r>
          <rPr>
            <sz val="9"/>
            <color indexed="9"/>
            <rFont val="Tahoma"/>
            <family val="2"/>
          </rPr>
          <t>a: Break in series with previous year for which data is available</t>
        </r>
      </text>
    </comment>
    <comment ref="Y8" authorId="0">
      <text>
        <r>
          <rPr>
            <sz val="9"/>
            <color indexed="9"/>
            <rFont val="Tahoma"/>
            <family val="2"/>
          </rPr>
          <t>a: Break in series with previous year for which data is available</t>
        </r>
      </text>
    </comment>
    <comment ref="AG8" authorId="0">
      <text>
        <r>
          <rPr>
            <sz val="9"/>
            <color indexed="9"/>
            <rFont val="Tahoma"/>
            <family val="2"/>
          </rPr>
          <t>d: Defence excluded (all or mostly)</t>
        </r>
      </text>
    </comment>
    <comment ref="AH8" authorId="0">
      <text>
        <r>
          <rPr>
            <sz val="9"/>
            <color indexed="9"/>
            <rFont val="Tahoma"/>
            <family val="2"/>
          </rPr>
          <t>d: Defence excluded (all or mostly)</t>
        </r>
      </text>
    </comment>
    <comment ref="AI8" authorId="0">
      <text>
        <r>
          <rPr>
            <sz val="9"/>
            <color indexed="9"/>
            <rFont val="Tahoma"/>
            <family val="2"/>
          </rPr>
          <t>a: Break in series with previous year for which data is available</t>
        </r>
      </text>
    </comment>
    <comment ref="AG9" authorId="0">
      <text>
        <r>
          <rPr>
            <sz val="9"/>
            <color indexed="9"/>
            <rFont val="Tahoma"/>
            <family val="2"/>
          </rPr>
          <t>d: Defence excluded (all or mostly)</t>
        </r>
      </text>
    </comment>
    <comment ref="AH9" authorId="0">
      <text>
        <r>
          <rPr>
            <sz val="9"/>
            <color indexed="9"/>
            <rFont val="Tahoma"/>
            <family val="2"/>
          </rPr>
          <t>d: Defence excluded (all or mostly)</t>
        </r>
      </text>
    </comment>
    <comment ref="AI9" authorId="0">
      <text>
        <r>
          <rPr>
            <sz val="9"/>
            <color indexed="9"/>
            <rFont val="Tahoma"/>
            <family val="2"/>
          </rPr>
          <t>a: Break in series with previous year for which data is available</t>
        </r>
      </text>
    </comment>
    <comment ref="AG10" authorId="0">
      <text>
        <r>
          <rPr>
            <sz val="9"/>
            <color indexed="9"/>
            <rFont val="Tahoma"/>
            <family val="2"/>
          </rPr>
          <t>d: Defence excluded (all or mostly)</t>
        </r>
      </text>
    </comment>
    <comment ref="AH10" authorId="0">
      <text>
        <r>
          <rPr>
            <sz val="9"/>
            <color indexed="9"/>
            <rFont val="Tahoma"/>
            <family val="2"/>
          </rPr>
          <t>d: Defence excluded (all or mostly)</t>
        </r>
      </text>
    </comment>
    <comment ref="AI10" authorId="0">
      <text>
        <r>
          <rPr>
            <sz val="9"/>
            <color indexed="9"/>
            <rFont val="Tahoma"/>
            <family val="2"/>
          </rPr>
          <t>a: Break in series with previous year for which data is available</t>
        </r>
      </text>
    </comment>
    <comment ref="Q11" authorId="0">
      <text>
        <r>
          <rPr>
            <sz val="9"/>
            <color indexed="9"/>
            <rFont val="Tahoma"/>
            <family val="2"/>
          </rPr>
          <t>a: Break in series with previous year for which data is available</t>
        </r>
      </text>
    </comment>
    <comment ref="V11" authorId="0">
      <text>
        <r>
          <rPr>
            <sz val="9"/>
            <color indexed="9"/>
            <rFont val="Tahoma"/>
            <family val="2"/>
          </rPr>
          <t>a: Break in series with previous year for which data is available</t>
        </r>
      </text>
    </comment>
    <comment ref="Z11" authorId="0">
      <text>
        <r>
          <rPr>
            <sz val="9"/>
            <color indexed="9"/>
            <rFont val="Tahoma"/>
            <family val="2"/>
          </rPr>
          <t>a: Break in series with previous year for which data is available</t>
        </r>
      </text>
    </comment>
    <comment ref="AE11" authorId="0">
      <text>
        <r>
          <rPr>
            <sz val="9"/>
            <color indexed="9"/>
            <rFont val="Tahoma"/>
            <family val="2"/>
          </rPr>
          <t>a: Break in series with previous year for which data is available</t>
        </r>
      </text>
    </comment>
    <comment ref="Q12" authorId="0">
      <text>
        <r>
          <rPr>
            <sz val="9"/>
            <color indexed="9"/>
            <rFont val="Tahoma"/>
            <family val="2"/>
          </rPr>
          <t>a: Break in series with previous year for which data is available</t>
        </r>
      </text>
    </comment>
    <comment ref="V12" authorId="0">
      <text>
        <r>
          <rPr>
            <sz val="9"/>
            <color indexed="9"/>
            <rFont val="Tahoma"/>
            <family val="2"/>
          </rPr>
          <t>a: Break in series with previous year for which data is available</t>
        </r>
      </text>
    </comment>
    <comment ref="Z12" authorId="0">
      <text>
        <r>
          <rPr>
            <sz val="9"/>
            <color indexed="9"/>
            <rFont val="Tahoma"/>
            <family val="2"/>
          </rPr>
          <t>a: Break in series with previous year for which data is available</t>
        </r>
      </text>
    </comment>
    <comment ref="AE12" authorId="0">
      <text>
        <r>
          <rPr>
            <sz val="9"/>
            <color indexed="9"/>
            <rFont val="Tahoma"/>
            <family val="2"/>
          </rPr>
          <t>a: Break in series with previous year for which data is available</t>
        </r>
      </text>
    </comment>
    <comment ref="Q13" authorId="0">
      <text>
        <r>
          <rPr>
            <sz val="9"/>
            <color indexed="9"/>
            <rFont val="Tahoma"/>
            <family val="2"/>
          </rPr>
          <t>a: Break in series with previous year for which data is available</t>
        </r>
      </text>
    </comment>
    <comment ref="V13" authorId="0">
      <text>
        <r>
          <rPr>
            <sz val="9"/>
            <color indexed="9"/>
            <rFont val="Tahoma"/>
            <family val="2"/>
          </rPr>
          <t>a: Break in series with previous year for which data is available</t>
        </r>
      </text>
    </comment>
    <comment ref="AE13" authorId="0">
      <text>
        <r>
          <rPr>
            <sz val="9"/>
            <color indexed="9"/>
            <rFont val="Tahoma"/>
            <family val="2"/>
          </rPr>
          <t>a: Break in series with previous year for which data is available</t>
        </r>
      </text>
    </comment>
    <comment ref="Q14" authorId="0">
      <text>
        <r>
          <rPr>
            <sz val="9"/>
            <color indexed="9"/>
            <rFont val="Tahoma"/>
            <family val="2"/>
          </rPr>
          <t>a: Break in series with previous year for which data is available</t>
        </r>
      </text>
    </comment>
    <comment ref="V14" authorId="0">
      <text>
        <r>
          <rPr>
            <sz val="9"/>
            <color indexed="9"/>
            <rFont val="Tahoma"/>
            <family val="2"/>
          </rPr>
          <t>a: Break in series with previous year for which data is available</t>
        </r>
      </text>
    </comment>
    <comment ref="AE14" authorId="0">
      <text>
        <r>
          <rPr>
            <sz val="9"/>
            <color indexed="9"/>
            <rFont val="Tahoma"/>
            <family val="2"/>
          </rPr>
          <t>a: Break in series with previous year for which data is available</t>
        </r>
      </text>
    </comment>
    <comment ref="Q15" authorId="0">
      <text>
        <r>
          <rPr>
            <sz val="9"/>
            <color indexed="9"/>
            <rFont val="Tahoma"/>
            <family val="2"/>
          </rPr>
          <t>a: Break in series with previous year for which data is available</t>
        </r>
      </text>
    </comment>
    <comment ref="V15" authorId="0">
      <text>
        <r>
          <rPr>
            <sz val="9"/>
            <color indexed="9"/>
            <rFont val="Tahoma"/>
            <family val="2"/>
          </rPr>
          <t>a: Break in series with previous year for which data is available</t>
        </r>
      </text>
    </comment>
    <comment ref="Y15" authorId="0">
      <text>
        <r>
          <rPr>
            <sz val="9"/>
            <color indexed="9"/>
            <rFont val="Tahoma"/>
            <family val="2"/>
          </rPr>
          <t>a: Break in series with previous year for which data is available</t>
        </r>
      </text>
    </comment>
    <comment ref="AC15" authorId="0">
      <text>
        <r>
          <rPr>
            <sz val="9"/>
            <color indexed="9"/>
            <rFont val="Tahoma"/>
            <family val="2"/>
          </rPr>
          <t>d: Defence excluded (all or mostly)</t>
        </r>
      </text>
    </comment>
    <comment ref="AD15" authorId="0">
      <text>
        <r>
          <rPr>
            <sz val="9"/>
            <color indexed="9"/>
            <rFont val="Tahoma"/>
            <family val="2"/>
          </rPr>
          <t>d: Defence excluded (all or mostly)</t>
        </r>
      </text>
    </comment>
    <comment ref="AE15" authorId="0">
      <text>
        <r>
          <rPr>
            <sz val="9"/>
            <color indexed="9"/>
            <rFont val="Tahoma"/>
            <family val="2"/>
          </rPr>
          <t>d: Defence excluded (all or mostly)</t>
        </r>
      </text>
    </comment>
    <comment ref="AF15" authorId="0">
      <text>
        <r>
          <rPr>
            <sz val="9"/>
            <color indexed="9"/>
            <rFont val="Tahoma"/>
            <family val="2"/>
          </rPr>
          <t>d: Defence excluded (all or mostly)</t>
        </r>
      </text>
    </comment>
    <comment ref="AG15" authorId="0">
      <text>
        <r>
          <rPr>
            <sz val="9"/>
            <color indexed="9"/>
            <rFont val="Tahoma"/>
            <family val="2"/>
          </rPr>
          <t>d: Defence excluded (all or mostly)</t>
        </r>
      </text>
    </comment>
    <comment ref="AH15" authorId="0">
      <text>
        <r>
          <rPr>
            <sz val="9"/>
            <color indexed="9"/>
            <rFont val="Tahoma"/>
            <family val="2"/>
          </rPr>
          <t>d: Defence excluded (all or mostly)</t>
        </r>
      </text>
    </comment>
    <comment ref="AI15" authorId="0">
      <text>
        <r>
          <rPr>
            <sz val="9"/>
            <color indexed="9"/>
            <rFont val="Tahoma"/>
            <family val="2"/>
          </rPr>
          <t>a: Break in series with previous year for which data is available</t>
        </r>
      </text>
    </comment>
    <comment ref="Q16" authorId="0">
      <text>
        <r>
          <rPr>
            <sz val="9"/>
            <color indexed="9"/>
            <rFont val="Tahoma"/>
            <family val="2"/>
          </rPr>
          <t>a: Break in series with previous year for which data is available</t>
        </r>
      </text>
    </comment>
    <comment ref="V16" authorId="0">
      <text>
        <r>
          <rPr>
            <sz val="9"/>
            <color indexed="9"/>
            <rFont val="Tahoma"/>
            <family val="2"/>
          </rPr>
          <t>a: Break in series with previous year for which data is available, d: Defence excluded (all or mostly)</t>
        </r>
      </text>
    </comment>
    <comment ref="W16" authorId="0">
      <text>
        <r>
          <rPr>
            <sz val="9"/>
            <color indexed="9"/>
            <rFont val="Tahoma"/>
            <family val="2"/>
          </rPr>
          <t>d: Defence excluded (all or mostly)</t>
        </r>
      </text>
    </comment>
    <comment ref="X16" authorId="0">
      <text>
        <r>
          <rPr>
            <sz val="9"/>
            <color indexed="9"/>
            <rFont val="Tahoma"/>
            <family val="2"/>
          </rPr>
          <t>d: Defence excluded (all or mostly)</t>
        </r>
      </text>
    </comment>
    <comment ref="Y16" authorId="0">
      <text>
        <r>
          <rPr>
            <sz val="9"/>
            <color indexed="9"/>
            <rFont val="Tahoma"/>
            <family val="2"/>
          </rPr>
          <t>a: Break in series with previous year for which data is available, d: Defence excluded (all or mostly)</t>
        </r>
      </text>
    </comment>
    <comment ref="Z16" authorId="0">
      <text>
        <r>
          <rPr>
            <sz val="9"/>
            <color indexed="9"/>
            <rFont val="Tahoma"/>
            <family val="2"/>
          </rPr>
          <t>d: Defence excluded (all or mostly)</t>
        </r>
      </text>
    </comment>
    <comment ref="AA16" authorId="0">
      <text>
        <r>
          <rPr>
            <sz val="9"/>
            <color indexed="9"/>
            <rFont val="Tahoma"/>
            <family val="2"/>
          </rPr>
          <t>d: Defence excluded (all or mostly)</t>
        </r>
      </text>
    </comment>
    <comment ref="AB16" authorId="0">
      <text>
        <r>
          <rPr>
            <sz val="9"/>
            <color indexed="9"/>
            <rFont val="Tahoma"/>
            <family val="2"/>
          </rPr>
          <t>d: Defence excluded (all or mostly)</t>
        </r>
      </text>
    </comment>
    <comment ref="AC16" authorId="0">
      <text>
        <r>
          <rPr>
            <sz val="9"/>
            <color indexed="9"/>
            <rFont val="Tahoma"/>
            <family val="2"/>
          </rPr>
          <t>d: Defence excluded (all or mostly)</t>
        </r>
      </text>
    </comment>
    <comment ref="AD16" authorId="0">
      <text>
        <r>
          <rPr>
            <sz val="9"/>
            <color indexed="9"/>
            <rFont val="Tahoma"/>
            <family val="2"/>
          </rPr>
          <t>d: Defence excluded (all or mostly)</t>
        </r>
      </text>
    </comment>
    <comment ref="AE16" authorId="0">
      <text>
        <r>
          <rPr>
            <sz val="9"/>
            <color indexed="9"/>
            <rFont val="Tahoma"/>
            <family val="2"/>
          </rPr>
          <t>d: Defence excluded (all or mostly)</t>
        </r>
      </text>
    </comment>
    <comment ref="AF16" authorId="0">
      <text>
        <r>
          <rPr>
            <sz val="9"/>
            <color indexed="9"/>
            <rFont val="Tahoma"/>
            <family val="2"/>
          </rPr>
          <t>d: Defence excluded (all or mostly)</t>
        </r>
      </text>
    </comment>
    <comment ref="AG16" authorId="0">
      <text>
        <r>
          <rPr>
            <sz val="9"/>
            <color indexed="9"/>
            <rFont val="Tahoma"/>
            <family val="2"/>
          </rPr>
          <t>d: Defence excluded (all or mostly)</t>
        </r>
      </text>
    </comment>
    <comment ref="AH16" authorId="0">
      <text>
        <r>
          <rPr>
            <sz val="9"/>
            <color indexed="9"/>
            <rFont val="Tahoma"/>
            <family val="2"/>
          </rPr>
          <t>d: Defence excluded (all or mostly)</t>
        </r>
      </text>
    </comment>
    <comment ref="AI16" authorId="0">
      <text>
        <r>
          <rPr>
            <sz val="9"/>
            <color indexed="9"/>
            <rFont val="Tahoma"/>
            <family val="2"/>
          </rPr>
          <t>a: Break in series with previous year for which data is available</t>
        </r>
      </text>
    </comment>
    <comment ref="AC17" authorId="0">
      <text>
        <r>
          <rPr>
            <sz val="9"/>
            <color indexed="9"/>
            <rFont val="Tahoma"/>
            <family val="2"/>
          </rPr>
          <t>d: Defence excluded (all or mostly)</t>
        </r>
      </text>
    </comment>
    <comment ref="AD17" authorId="0">
      <text>
        <r>
          <rPr>
            <sz val="9"/>
            <color indexed="9"/>
            <rFont val="Tahoma"/>
            <family val="2"/>
          </rPr>
          <t>d: Defence excluded (all or mostly)</t>
        </r>
      </text>
    </comment>
    <comment ref="AE17" authorId="0">
      <text>
        <r>
          <rPr>
            <sz val="9"/>
            <color indexed="9"/>
            <rFont val="Tahoma"/>
            <family val="2"/>
          </rPr>
          <t>d: Defence excluded (all or mostly)</t>
        </r>
      </text>
    </comment>
    <comment ref="AF17" authorId="0">
      <text>
        <r>
          <rPr>
            <sz val="9"/>
            <color indexed="9"/>
            <rFont val="Tahoma"/>
            <family val="2"/>
          </rPr>
          <t>d: Defence excluded (all or mostly)</t>
        </r>
      </text>
    </comment>
    <comment ref="AG17" authorId="0">
      <text>
        <r>
          <rPr>
            <sz val="9"/>
            <color indexed="9"/>
            <rFont val="Tahoma"/>
            <family val="2"/>
          </rPr>
          <t>d: Defence excluded (all or mostly)</t>
        </r>
      </text>
    </comment>
    <comment ref="AH17" authorId="0">
      <text>
        <r>
          <rPr>
            <sz val="9"/>
            <color indexed="9"/>
            <rFont val="Tahoma"/>
            <family val="2"/>
          </rPr>
          <t>d: Defence excluded (all or mostly)</t>
        </r>
      </text>
    </comment>
    <comment ref="AI17" authorId="0">
      <text>
        <r>
          <rPr>
            <sz val="9"/>
            <color indexed="9"/>
            <rFont val="Tahoma"/>
            <family val="2"/>
          </rPr>
          <t>a: Break in series with previous year for which data is available</t>
        </r>
      </text>
    </comment>
    <comment ref="AC18" authorId="0">
      <text>
        <r>
          <rPr>
            <sz val="9"/>
            <color indexed="9"/>
            <rFont val="Tahoma"/>
            <family val="2"/>
          </rPr>
          <t>d: Defence excluded (all or mostly)</t>
        </r>
      </text>
    </comment>
    <comment ref="AD18" authorId="0">
      <text>
        <r>
          <rPr>
            <sz val="9"/>
            <color indexed="9"/>
            <rFont val="Tahoma"/>
            <family val="2"/>
          </rPr>
          <t>d: Defence excluded (all or mostly)</t>
        </r>
      </text>
    </comment>
    <comment ref="AE18" authorId="0">
      <text>
        <r>
          <rPr>
            <sz val="9"/>
            <color indexed="9"/>
            <rFont val="Tahoma"/>
            <family val="2"/>
          </rPr>
          <t>d: Defence excluded (all or mostly)</t>
        </r>
      </text>
    </comment>
    <comment ref="AF18" authorId="0">
      <text>
        <r>
          <rPr>
            <sz val="9"/>
            <color indexed="9"/>
            <rFont val="Tahoma"/>
            <family val="2"/>
          </rPr>
          <t>d: Defence excluded (all or mostly)</t>
        </r>
      </text>
    </comment>
    <comment ref="AG18" authorId="0">
      <text>
        <r>
          <rPr>
            <sz val="9"/>
            <color indexed="9"/>
            <rFont val="Tahoma"/>
            <family val="2"/>
          </rPr>
          <t>d: Defence excluded (all or mostly)</t>
        </r>
      </text>
    </comment>
    <comment ref="AH18" authorId="0">
      <text>
        <r>
          <rPr>
            <sz val="9"/>
            <color indexed="9"/>
            <rFont val="Tahoma"/>
            <family val="2"/>
          </rPr>
          <t>d: Defence excluded (all or mostly)</t>
        </r>
      </text>
    </comment>
    <comment ref="AI18" authorId="0">
      <text>
        <r>
          <rPr>
            <sz val="9"/>
            <color indexed="9"/>
            <rFont val="Tahoma"/>
            <family val="2"/>
          </rPr>
          <t>a: Break in series with previous year for which data is available</t>
        </r>
      </text>
    </comment>
    <comment ref="F19" authorId="0">
      <text>
        <r>
          <rPr>
            <sz val="9"/>
            <color indexed="9"/>
            <rFont val="Tahoma"/>
            <family val="2"/>
          </rPr>
          <t>a: Break in series with previous year for which data is available</t>
        </r>
      </text>
    </comment>
    <comment ref="V19" authorId="0">
      <text>
        <r>
          <rPr>
            <sz val="9"/>
            <color indexed="9"/>
            <rFont val="Tahoma"/>
            <family val="2"/>
          </rPr>
          <t>a: Break in series with previous year for which data is available</t>
        </r>
      </text>
    </comment>
    <comment ref="Y19" authorId="0">
      <text>
        <r>
          <rPr>
            <sz val="9"/>
            <color indexed="9"/>
            <rFont val="Tahoma"/>
            <family val="2"/>
          </rPr>
          <t>a: Break in series with previous year for which data is available</t>
        </r>
      </text>
    </comment>
    <comment ref="F20" authorId="0">
      <text>
        <r>
          <rPr>
            <sz val="9"/>
            <color indexed="9"/>
            <rFont val="Tahoma"/>
            <family val="2"/>
          </rPr>
          <t>a: Break in series with previous year for which data is available</t>
        </r>
      </text>
    </comment>
    <comment ref="V20" authorId="0">
      <text>
        <r>
          <rPr>
            <sz val="9"/>
            <color indexed="9"/>
            <rFont val="Tahoma"/>
            <family val="2"/>
          </rPr>
          <t>a: Break in series with previous year for which data is available</t>
        </r>
      </text>
    </comment>
    <comment ref="Y20" authorId="0">
      <text>
        <r>
          <rPr>
            <sz val="9"/>
            <color indexed="9"/>
            <rFont val="Tahoma"/>
            <family val="2"/>
          </rPr>
          <t>a: Break in series with previous year for which data is available</t>
        </r>
      </text>
    </comment>
    <comment ref="Q23" authorId="0">
      <text>
        <r>
          <rPr>
            <sz val="9"/>
            <color indexed="9"/>
            <rFont val="Tahoma"/>
            <family val="2"/>
          </rPr>
          <t>a: Break in series with previous year for which data is available</t>
        </r>
      </text>
    </comment>
    <comment ref="V23" authorId="0">
      <text>
        <r>
          <rPr>
            <sz val="9"/>
            <color indexed="9"/>
            <rFont val="Tahoma"/>
            <family val="2"/>
          </rPr>
          <t>a: Break in series with previous year for which data is available</t>
        </r>
      </text>
    </comment>
    <comment ref="Q24" authorId="0">
      <text>
        <r>
          <rPr>
            <sz val="9"/>
            <color indexed="9"/>
            <rFont val="Tahoma"/>
            <family val="2"/>
          </rPr>
          <t>a: Break in series with previous year for which data is available</t>
        </r>
      </text>
    </comment>
    <comment ref="V24" authorId="0">
      <text>
        <r>
          <rPr>
            <sz val="9"/>
            <color indexed="9"/>
            <rFont val="Tahoma"/>
            <family val="2"/>
          </rPr>
          <t>a: Break in series with previous year for which data is available</t>
        </r>
      </text>
    </comment>
  </commentList>
</comments>
</file>

<file path=xl/comments13.xml><?xml version="1.0" encoding="utf-8"?>
<comments xmlns="http://schemas.openxmlformats.org/spreadsheetml/2006/main">
  <authors>
    <author/>
  </authors>
  <commentList>
    <comment ref="L7" authorId="0">
      <text>
        <r>
          <rPr>
            <sz val="9"/>
            <color indexed="9"/>
            <rFont val="Tahoma"/>
            <family val="2"/>
          </rPr>
          <t>a: Break in series with previous year for which data is available</t>
        </r>
      </text>
    </comment>
    <comment ref="M7" authorId="0">
      <text>
        <r>
          <rPr>
            <sz val="9"/>
            <color indexed="9"/>
            <rFont val="Tahoma"/>
            <family val="2"/>
          </rPr>
          <t>c: National estimate or projection</t>
        </r>
      </text>
    </comment>
    <comment ref="O7" authorId="0">
      <text>
        <r>
          <rPr>
            <sz val="9"/>
            <color indexed="9"/>
            <rFont val="Tahoma"/>
            <family val="2"/>
          </rPr>
          <t>c: National estimate or projection</t>
        </r>
      </text>
    </comment>
    <comment ref="P7" authorId="0">
      <text>
        <r>
          <rPr>
            <sz val="9"/>
            <color indexed="9"/>
            <rFont val="Tahoma"/>
            <family val="2"/>
          </rPr>
          <t>a: Break in series with previous year for which data is available</t>
        </r>
      </text>
    </comment>
    <comment ref="U7" authorId="0">
      <text>
        <r>
          <rPr>
            <sz val="9"/>
            <color indexed="9"/>
            <rFont val="Tahoma"/>
            <family val="2"/>
          </rPr>
          <t>c: National estimate or projection</t>
        </r>
      </text>
    </comment>
    <comment ref="W7" authorId="0">
      <text>
        <r>
          <rPr>
            <sz val="9"/>
            <color indexed="9"/>
            <rFont val="Tahoma"/>
            <family val="2"/>
          </rPr>
          <t>c: National estimate or projection</t>
        </r>
      </text>
    </comment>
    <comment ref="Y7" authorId="0">
      <text>
        <r>
          <rPr>
            <sz val="9"/>
            <color indexed="9"/>
            <rFont val="Tahoma"/>
            <family val="2"/>
          </rPr>
          <t>c: National estimate or projection</t>
        </r>
      </text>
    </comment>
    <comment ref="AA7" authorId="0">
      <text>
        <r>
          <rPr>
            <sz val="9"/>
            <color indexed="9"/>
            <rFont val="Tahoma"/>
            <family val="2"/>
          </rPr>
          <t>c: National estimate or projection</t>
        </r>
      </text>
    </comment>
    <comment ref="AJ7" authorId="0">
      <text>
        <r>
          <rPr>
            <sz val="9"/>
            <color indexed="9"/>
            <rFont val="Tahoma"/>
            <family val="2"/>
          </rPr>
          <t>c: National estimate or projection, p: Provisional</t>
        </r>
      </text>
    </comment>
    <comment ref="L8" authorId="0">
      <text>
        <r>
          <rPr>
            <sz val="9"/>
            <color indexed="9"/>
            <rFont val="Tahoma"/>
            <family val="2"/>
          </rPr>
          <t>a: Break in series with previous year for which data is available</t>
        </r>
      </text>
    </comment>
    <comment ref="P8" authorId="0">
      <text>
        <r>
          <rPr>
            <sz val="9"/>
            <color indexed="9"/>
            <rFont val="Tahoma"/>
            <family val="2"/>
          </rPr>
          <t>a: Break in series with previous year for which data is available</t>
        </r>
      </text>
    </comment>
    <comment ref="U8" authorId="0">
      <text>
        <r>
          <rPr>
            <sz val="9"/>
            <color indexed="9"/>
            <rFont val="Tahoma"/>
            <family val="2"/>
          </rPr>
          <t>c: National estimate or projection</t>
        </r>
      </text>
    </comment>
    <comment ref="W8" authorId="0">
      <text>
        <r>
          <rPr>
            <sz val="9"/>
            <color indexed="9"/>
            <rFont val="Tahoma"/>
            <family val="2"/>
          </rPr>
          <t>c: National estimate or projection</t>
        </r>
      </text>
    </comment>
    <comment ref="Y8" authorId="0">
      <text>
        <r>
          <rPr>
            <sz val="9"/>
            <color indexed="9"/>
            <rFont val="Tahoma"/>
            <family val="2"/>
          </rPr>
          <t>c: National estimate or projection</t>
        </r>
      </text>
    </comment>
    <comment ref="AA8" authorId="0">
      <text>
        <r>
          <rPr>
            <sz val="9"/>
            <color indexed="9"/>
            <rFont val="Tahoma"/>
            <family val="2"/>
          </rPr>
          <t>c: National estimate or projection</t>
        </r>
      </text>
    </comment>
    <comment ref="AI8" authorId="0">
      <text>
        <r>
          <rPr>
            <sz val="9"/>
            <color indexed="9"/>
            <rFont val="Tahoma"/>
            <family val="2"/>
          </rPr>
          <t>c: National estimate or projection</t>
        </r>
      </text>
    </comment>
    <comment ref="L9" authorId="0">
      <text>
        <r>
          <rPr>
            <sz val="9"/>
            <color indexed="9"/>
            <rFont val="Tahoma"/>
            <family val="2"/>
          </rPr>
          <t>a: Break in series with previous year for which data is available</t>
        </r>
      </text>
    </comment>
    <comment ref="P9" authorId="0">
      <text>
        <r>
          <rPr>
            <sz val="9"/>
            <color indexed="9"/>
            <rFont val="Tahoma"/>
            <family val="2"/>
          </rPr>
          <t>a: Break in series with previous year for which data is available</t>
        </r>
      </text>
    </comment>
    <comment ref="U9" authorId="0">
      <text>
        <r>
          <rPr>
            <sz val="9"/>
            <color indexed="9"/>
            <rFont val="Tahoma"/>
            <family val="2"/>
          </rPr>
          <t>c: National estimate or projection</t>
        </r>
      </text>
    </comment>
    <comment ref="W9" authorId="0">
      <text>
        <r>
          <rPr>
            <sz val="9"/>
            <color indexed="9"/>
            <rFont val="Tahoma"/>
            <family val="2"/>
          </rPr>
          <t>c: National estimate or projection</t>
        </r>
      </text>
    </comment>
    <comment ref="AI9" authorId="0">
      <text>
        <r>
          <rPr>
            <sz val="9"/>
            <color indexed="9"/>
            <rFont val="Tahoma"/>
            <family val="2"/>
          </rPr>
          <t>c: National estimate or projection</t>
        </r>
      </text>
    </comment>
    <comment ref="L10" authorId="0">
      <text>
        <r>
          <rPr>
            <sz val="9"/>
            <color indexed="9"/>
            <rFont val="Tahoma"/>
            <family val="2"/>
          </rPr>
          <t>a: Break in series with previous year for which data is available</t>
        </r>
      </text>
    </comment>
    <comment ref="P10" authorId="0">
      <text>
        <r>
          <rPr>
            <sz val="9"/>
            <color indexed="9"/>
            <rFont val="Tahoma"/>
            <family val="2"/>
          </rPr>
          <t>a: Break in series with previous year for which data is available</t>
        </r>
      </text>
    </comment>
    <comment ref="U10" authorId="0">
      <text>
        <r>
          <rPr>
            <sz val="9"/>
            <color indexed="9"/>
            <rFont val="Tahoma"/>
            <family val="2"/>
          </rPr>
          <t>c: National estimate or projection</t>
        </r>
      </text>
    </comment>
    <comment ref="W10" authorId="0">
      <text>
        <r>
          <rPr>
            <sz val="9"/>
            <color indexed="9"/>
            <rFont val="Tahoma"/>
            <family val="2"/>
          </rPr>
          <t>c: National estimate or projection</t>
        </r>
      </text>
    </comment>
    <comment ref="AI10" authorId="0">
      <text>
        <r>
          <rPr>
            <sz val="9"/>
            <color indexed="9"/>
            <rFont val="Tahoma"/>
            <family val="2"/>
          </rPr>
          <t>c: National estimate or projection</t>
        </r>
      </text>
    </comment>
    <comment ref="P11" authorId="0">
      <text>
        <r>
          <rPr>
            <sz val="9"/>
            <color indexed="9"/>
            <rFont val="Tahoma"/>
            <family val="2"/>
          </rPr>
          <t>a: Break in series with previous year for which data is available</t>
        </r>
      </text>
    </comment>
    <comment ref="Q11" authorId="0">
      <text>
        <r>
          <rPr>
            <sz val="9"/>
            <color indexed="9"/>
            <rFont val="Tahoma"/>
            <family val="2"/>
          </rPr>
          <t>c: National estimate or projection</t>
        </r>
      </text>
    </comment>
    <comment ref="U11" authorId="0">
      <text>
        <r>
          <rPr>
            <sz val="9"/>
            <color indexed="9"/>
            <rFont val="Tahoma"/>
            <family val="2"/>
          </rPr>
          <t>c: National estimate or projection</t>
        </r>
      </text>
    </comment>
    <comment ref="W11" authorId="0">
      <text>
        <r>
          <rPr>
            <sz val="9"/>
            <color indexed="9"/>
            <rFont val="Tahoma"/>
            <family val="2"/>
          </rPr>
          <t>c: National estimate or projection</t>
        </r>
      </text>
    </comment>
    <comment ref="Y11" authorId="0">
      <text>
        <r>
          <rPr>
            <sz val="9"/>
            <color indexed="9"/>
            <rFont val="Tahoma"/>
            <family val="2"/>
          </rPr>
          <t>c: National estimate or projection</t>
        </r>
      </text>
    </comment>
    <comment ref="AA11" authorId="0">
      <text>
        <r>
          <rPr>
            <sz val="9"/>
            <color indexed="9"/>
            <rFont val="Tahoma"/>
            <family val="2"/>
          </rPr>
          <t>c: National estimate or projection</t>
        </r>
      </text>
    </comment>
    <comment ref="AJ11" authorId="0">
      <text>
        <r>
          <rPr>
            <sz val="9"/>
            <color indexed="9"/>
            <rFont val="Tahoma"/>
            <family val="2"/>
          </rPr>
          <t>p: Provisional</t>
        </r>
      </text>
    </comment>
    <comment ref="P12" authorId="0">
      <text>
        <r>
          <rPr>
            <sz val="9"/>
            <color indexed="9"/>
            <rFont val="Tahoma"/>
            <family val="2"/>
          </rPr>
          <t>a: Break in series with previous year for which data is available</t>
        </r>
      </text>
    </comment>
    <comment ref="Q12" authorId="0">
      <text>
        <r>
          <rPr>
            <sz val="9"/>
            <color indexed="9"/>
            <rFont val="Tahoma"/>
            <family val="2"/>
          </rPr>
          <t>c: National estimate or projection</t>
        </r>
      </text>
    </comment>
    <comment ref="U12" authorId="0">
      <text>
        <r>
          <rPr>
            <sz val="9"/>
            <color indexed="9"/>
            <rFont val="Tahoma"/>
            <family val="2"/>
          </rPr>
          <t>c: National estimate or projection</t>
        </r>
      </text>
    </comment>
    <comment ref="W12" authorId="0">
      <text>
        <r>
          <rPr>
            <sz val="9"/>
            <color indexed="9"/>
            <rFont val="Tahoma"/>
            <family val="2"/>
          </rPr>
          <t>c: National estimate or projection</t>
        </r>
      </text>
    </comment>
    <comment ref="Y12" authorId="0">
      <text>
        <r>
          <rPr>
            <sz val="9"/>
            <color indexed="9"/>
            <rFont val="Tahoma"/>
            <family val="2"/>
          </rPr>
          <t>c: National estimate or projection</t>
        </r>
      </text>
    </comment>
    <comment ref="AA12" authorId="0">
      <text>
        <r>
          <rPr>
            <sz val="9"/>
            <color indexed="9"/>
            <rFont val="Tahoma"/>
            <family val="2"/>
          </rPr>
          <t>c: National estimate or projection</t>
        </r>
      </text>
    </comment>
    <comment ref="AG12" authorId="0">
      <text>
        <r>
          <rPr>
            <sz val="9"/>
            <color indexed="9"/>
            <rFont val="Tahoma"/>
            <family val="2"/>
          </rPr>
          <t>c: National estimate or projection</t>
        </r>
      </text>
    </comment>
    <comment ref="AI12" authorId="0">
      <text>
        <r>
          <rPr>
            <sz val="9"/>
            <color indexed="9"/>
            <rFont val="Tahoma"/>
            <family val="2"/>
          </rPr>
          <t>c: National estimate or projection</t>
        </r>
      </text>
    </comment>
    <comment ref="AJ12" authorId="0">
      <text>
        <r>
          <rPr>
            <sz val="9"/>
            <color indexed="9"/>
            <rFont val="Tahoma"/>
            <family val="2"/>
          </rPr>
          <t>c: National estimate or projection</t>
        </r>
      </text>
    </comment>
    <comment ref="P13" authorId="0">
      <text>
        <r>
          <rPr>
            <sz val="9"/>
            <color indexed="9"/>
            <rFont val="Tahoma"/>
            <family val="2"/>
          </rPr>
          <t>a: Break in series with previous year for which data is available</t>
        </r>
      </text>
    </comment>
    <comment ref="U13" authorId="0">
      <text>
        <r>
          <rPr>
            <sz val="9"/>
            <color indexed="9"/>
            <rFont val="Tahoma"/>
            <family val="2"/>
          </rPr>
          <t>c: National estimate or projection</t>
        </r>
      </text>
    </comment>
    <comment ref="W13" authorId="0">
      <text>
        <r>
          <rPr>
            <sz val="9"/>
            <color indexed="9"/>
            <rFont val="Tahoma"/>
            <family val="2"/>
          </rPr>
          <t>c: National estimate or projection</t>
        </r>
      </text>
    </comment>
    <comment ref="Y13" authorId="0">
      <text>
        <r>
          <rPr>
            <sz val="9"/>
            <color indexed="9"/>
            <rFont val="Tahoma"/>
            <family val="2"/>
          </rPr>
          <t>c: National estimate or projection</t>
        </r>
      </text>
    </comment>
    <comment ref="AA13" authorId="0">
      <text>
        <r>
          <rPr>
            <sz val="9"/>
            <color indexed="9"/>
            <rFont val="Tahoma"/>
            <family val="2"/>
          </rPr>
          <t>c: National estimate or projection</t>
        </r>
      </text>
    </comment>
    <comment ref="AG13" authorId="0">
      <text>
        <r>
          <rPr>
            <sz val="9"/>
            <color indexed="9"/>
            <rFont val="Tahoma"/>
            <family val="2"/>
          </rPr>
          <t>c: National estimate or projection</t>
        </r>
      </text>
    </comment>
    <comment ref="AI13" authorId="0">
      <text>
        <r>
          <rPr>
            <sz val="9"/>
            <color indexed="9"/>
            <rFont val="Tahoma"/>
            <family val="2"/>
          </rPr>
          <t>c: National estimate or projection</t>
        </r>
      </text>
    </comment>
    <comment ref="AJ13" authorId="0">
      <text>
        <r>
          <rPr>
            <sz val="9"/>
            <color indexed="9"/>
            <rFont val="Tahoma"/>
            <family val="2"/>
          </rPr>
          <t>c: National estimate or projection</t>
        </r>
      </text>
    </comment>
    <comment ref="P14" authorId="0">
      <text>
        <r>
          <rPr>
            <sz val="9"/>
            <color indexed="9"/>
            <rFont val="Tahoma"/>
            <family val="2"/>
          </rPr>
          <t>a: Break in series with previous year for which data is available</t>
        </r>
      </text>
    </comment>
    <comment ref="U14" authorId="0">
      <text>
        <r>
          <rPr>
            <sz val="9"/>
            <color indexed="9"/>
            <rFont val="Tahoma"/>
            <family val="2"/>
          </rPr>
          <t>c: National estimate or projection</t>
        </r>
      </text>
    </comment>
    <comment ref="W14" authorId="0">
      <text>
        <r>
          <rPr>
            <sz val="9"/>
            <color indexed="9"/>
            <rFont val="Tahoma"/>
            <family val="2"/>
          </rPr>
          <t>c: National estimate or projection</t>
        </r>
      </text>
    </comment>
    <comment ref="Y14" authorId="0">
      <text>
        <r>
          <rPr>
            <sz val="9"/>
            <color indexed="9"/>
            <rFont val="Tahoma"/>
            <family val="2"/>
          </rPr>
          <t>c: National estimate or projection</t>
        </r>
      </text>
    </comment>
    <comment ref="AA14" authorId="0">
      <text>
        <r>
          <rPr>
            <sz val="9"/>
            <color indexed="9"/>
            <rFont val="Tahoma"/>
            <family val="2"/>
          </rPr>
          <t>c: National estimate or projection</t>
        </r>
      </text>
    </comment>
    <comment ref="AG14" authorId="0">
      <text>
        <r>
          <rPr>
            <sz val="9"/>
            <color indexed="9"/>
            <rFont val="Tahoma"/>
            <family val="2"/>
          </rPr>
          <t>c: National estimate or projection</t>
        </r>
      </text>
    </comment>
    <comment ref="AI14" authorId="0">
      <text>
        <r>
          <rPr>
            <sz val="9"/>
            <color indexed="9"/>
            <rFont val="Tahoma"/>
            <family val="2"/>
          </rPr>
          <t>c: National estimate or projection</t>
        </r>
      </text>
    </comment>
    <comment ref="AJ14" authorId="0">
      <text>
        <r>
          <rPr>
            <sz val="9"/>
            <color indexed="9"/>
            <rFont val="Tahoma"/>
            <family val="2"/>
          </rPr>
          <t>c: National estimate or projection</t>
        </r>
      </text>
    </comment>
    <comment ref="P15" authorId="0">
      <text>
        <r>
          <rPr>
            <sz val="9"/>
            <color indexed="9"/>
            <rFont val="Tahoma"/>
            <family val="2"/>
          </rPr>
          <t>a: Break in series with previous year for which data is available</t>
        </r>
      </text>
    </comment>
    <comment ref="R15" authorId="0">
      <text>
        <r>
          <rPr>
            <sz val="9"/>
            <color indexed="9"/>
            <rFont val="Tahoma"/>
            <family val="2"/>
          </rPr>
          <t>a: Break in series with previous year for which data is available</t>
        </r>
      </text>
    </comment>
    <comment ref="AJ15" authorId="0">
      <text>
        <r>
          <rPr>
            <sz val="9"/>
            <color indexed="9"/>
            <rFont val="Tahoma"/>
            <family val="2"/>
          </rPr>
          <t>c: National estimate or projection</t>
        </r>
      </text>
    </comment>
    <comment ref="P16" authorId="0">
      <text>
        <r>
          <rPr>
            <sz val="9"/>
            <color indexed="9"/>
            <rFont val="Tahoma"/>
            <family val="2"/>
          </rPr>
          <t>a: Break in series with previous year for which data is available</t>
        </r>
      </text>
    </comment>
    <comment ref="R16" authorId="0">
      <text>
        <r>
          <rPr>
            <sz val="9"/>
            <color indexed="9"/>
            <rFont val="Tahoma"/>
            <family val="2"/>
          </rPr>
          <t>a: Break in series with previous year for which data is available</t>
        </r>
      </text>
    </comment>
    <comment ref="P17" authorId="0">
      <text>
        <r>
          <rPr>
            <sz val="9"/>
            <color indexed="9"/>
            <rFont val="Tahoma"/>
            <family val="2"/>
          </rPr>
          <t>a: Break in series with previous year for which data is available</t>
        </r>
      </text>
    </comment>
    <comment ref="R17" authorId="0">
      <text>
        <r>
          <rPr>
            <sz val="9"/>
            <color indexed="9"/>
            <rFont val="Tahoma"/>
            <family val="2"/>
          </rPr>
          <t>a: Break in series with previous year for which data is available</t>
        </r>
      </text>
    </comment>
    <comment ref="P18" authorId="0">
      <text>
        <r>
          <rPr>
            <sz val="9"/>
            <color indexed="9"/>
            <rFont val="Tahoma"/>
            <family val="2"/>
          </rPr>
          <t>a: Break in series with previous year for which data is available</t>
        </r>
      </text>
    </comment>
    <comment ref="R18" authorId="0">
      <text>
        <r>
          <rPr>
            <sz val="9"/>
            <color indexed="9"/>
            <rFont val="Tahoma"/>
            <family val="2"/>
          </rPr>
          <t>a: Break in series with previous year for which data is available</t>
        </r>
      </text>
    </comment>
    <comment ref="L19" authorId="0">
      <text>
        <r>
          <rPr>
            <sz val="9"/>
            <color indexed="9"/>
            <rFont val="Tahoma"/>
            <family val="2"/>
          </rPr>
          <t>a: Break in series with previous year for which data is available</t>
        </r>
      </text>
    </comment>
    <comment ref="P19" authorId="0">
      <text>
        <r>
          <rPr>
            <sz val="9"/>
            <color indexed="9"/>
            <rFont val="Tahoma"/>
            <family val="2"/>
          </rPr>
          <t>a: Break in series with previous year for which data is available</t>
        </r>
      </text>
    </comment>
    <comment ref="AE19" authorId="0">
      <text>
        <r>
          <rPr>
            <sz val="9"/>
            <color indexed="9"/>
            <rFont val="Tahoma"/>
            <family val="2"/>
          </rPr>
          <t>a: Break in series with previous year for which data is available</t>
        </r>
      </text>
    </comment>
    <comment ref="AJ19" authorId="0">
      <text>
        <r>
          <rPr>
            <sz val="9"/>
            <color indexed="9"/>
            <rFont val="Tahoma"/>
            <family val="2"/>
          </rPr>
          <t>c: National estimate or projection</t>
        </r>
      </text>
    </comment>
    <comment ref="L20" authorId="0">
      <text>
        <r>
          <rPr>
            <sz val="9"/>
            <color indexed="9"/>
            <rFont val="Tahoma"/>
            <family val="2"/>
          </rPr>
          <t>a: Break in series with previous year for which data is available</t>
        </r>
      </text>
    </comment>
    <comment ref="P20" authorId="0">
      <text>
        <r>
          <rPr>
            <sz val="9"/>
            <color indexed="9"/>
            <rFont val="Tahoma"/>
            <family val="2"/>
          </rPr>
          <t>a: Break in series with previous year for which data is available</t>
        </r>
      </text>
    </comment>
    <comment ref="AE20" authorId="0">
      <text>
        <r>
          <rPr>
            <sz val="9"/>
            <color indexed="9"/>
            <rFont val="Tahoma"/>
            <family val="2"/>
          </rPr>
          <t>a: Break in series with previous year for which data is available</t>
        </r>
      </text>
    </comment>
    <comment ref="L21" authorId="0">
      <text>
        <r>
          <rPr>
            <sz val="9"/>
            <color indexed="9"/>
            <rFont val="Tahoma"/>
            <family val="2"/>
          </rPr>
          <t>a: Break in series with previous year for which data is available</t>
        </r>
      </text>
    </comment>
    <comment ref="P21" authorId="0">
      <text>
        <r>
          <rPr>
            <sz val="9"/>
            <color indexed="9"/>
            <rFont val="Tahoma"/>
            <family val="2"/>
          </rPr>
          <t>a: Break in series with previous year for which data is available</t>
        </r>
      </text>
    </comment>
    <comment ref="AE21" authorId="0">
      <text>
        <r>
          <rPr>
            <sz val="9"/>
            <color indexed="9"/>
            <rFont val="Tahoma"/>
            <family val="2"/>
          </rPr>
          <t>a: Break in series with previous year for which data is available</t>
        </r>
      </text>
    </comment>
    <comment ref="L22" authorId="0">
      <text>
        <r>
          <rPr>
            <sz val="9"/>
            <color indexed="9"/>
            <rFont val="Tahoma"/>
            <family val="2"/>
          </rPr>
          <t>a: Break in series with previous year for which data is available</t>
        </r>
      </text>
    </comment>
    <comment ref="P22" authorId="0">
      <text>
        <r>
          <rPr>
            <sz val="9"/>
            <color indexed="9"/>
            <rFont val="Tahoma"/>
            <family val="2"/>
          </rPr>
          <t>a: Break in series with previous year for which data is available</t>
        </r>
      </text>
    </comment>
    <comment ref="AE22" authorId="0">
      <text>
        <r>
          <rPr>
            <sz val="9"/>
            <color indexed="9"/>
            <rFont val="Tahoma"/>
            <family val="2"/>
          </rPr>
          <t>a: Break in series with previous year for which data is available</t>
        </r>
      </text>
    </comment>
  </commentList>
</comments>
</file>

<file path=xl/comments9.xml><?xml version="1.0" encoding="utf-8"?>
<comments xmlns="http://schemas.openxmlformats.org/spreadsheetml/2006/main">
  <authors>
    <author/>
  </authors>
  <commentList>
    <comment ref="J8" authorId="0">
      <text>
        <r>
          <rPr>
            <sz val="9"/>
            <color indexed="9"/>
            <rFont val="Tahoma"/>
            <family val="2"/>
          </rPr>
          <t>a: Break in series with previous year for which data is available</t>
        </r>
      </text>
    </comment>
    <comment ref="L8" authorId="0">
      <text>
        <r>
          <rPr>
            <sz val="9"/>
            <color indexed="9"/>
            <rFont val="Tahoma"/>
            <family val="2"/>
          </rPr>
          <t>a: Break in series with previous year for which data is available</t>
        </r>
      </text>
    </comment>
    <comment ref="R8" authorId="0">
      <text>
        <r>
          <rPr>
            <sz val="9"/>
            <color indexed="9"/>
            <rFont val="Tahoma"/>
            <family val="2"/>
          </rPr>
          <t>a: Break in series with previous year for which data is available</t>
        </r>
      </text>
    </comment>
    <comment ref="Y8" authorId="0">
      <text>
        <r>
          <rPr>
            <sz val="9"/>
            <color indexed="9"/>
            <rFont val="Tahoma"/>
            <family val="2"/>
          </rPr>
          <t>b: Secretariat estimate or projection based on national sources</t>
        </r>
      </text>
    </comment>
    <comment ref="Z8" authorId="0">
      <text>
        <r>
          <rPr>
            <sz val="9"/>
            <color indexed="9"/>
            <rFont val="Tahoma"/>
            <family val="2"/>
          </rPr>
          <t>b: Secretariat estimate or projection based on national sources</t>
        </r>
      </text>
    </comment>
    <comment ref="AA8" authorId="0">
      <text>
        <r>
          <rPr>
            <sz val="9"/>
            <color indexed="9"/>
            <rFont val="Tahoma"/>
            <family val="2"/>
          </rPr>
          <t>b: Secretariat estimate or projection based on national sources</t>
        </r>
      </text>
    </comment>
    <comment ref="AB8" authorId="0">
      <text>
        <r>
          <rPr>
            <sz val="9"/>
            <color indexed="9"/>
            <rFont val="Tahoma"/>
            <family val="2"/>
          </rPr>
          <t>b: Secretariat estimate or projection based on national sources</t>
        </r>
      </text>
    </comment>
    <comment ref="AC8" authorId="0">
      <text>
        <r>
          <rPr>
            <sz val="9"/>
            <color indexed="9"/>
            <rFont val="Tahoma"/>
            <family val="2"/>
          </rPr>
          <t>b: Secretariat estimate or projection based on national sources</t>
        </r>
      </text>
    </comment>
    <comment ref="AD8" authorId="0">
      <text>
        <r>
          <rPr>
            <sz val="9"/>
            <color indexed="9"/>
            <rFont val="Tahoma"/>
            <family val="2"/>
          </rPr>
          <t>b: Secretariat estimate or projection based on national sources</t>
        </r>
      </text>
    </comment>
    <comment ref="AE8" authorId="0">
      <text>
        <r>
          <rPr>
            <sz val="9"/>
            <color indexed="9"/>
            <rFont val="Tahoma"/>
            <family val="2"/>
          </rPr>
          <t>b: Secretariat estimate or projection based on national sources</t>
        </r>
      </text>
    </comment>
    <comment ref="AF8" authorId="0">
      <text>
        <r>
          <rPr>
            <sz val="9"/>
            <color indexed="9"/>
            <rFont val="Tahoma"/>
            <family val="2"/>
          </rPr>
          <t>b: Secretariat estimate or projection based on national sources</t>
        </r>
      </text>
    </comment>
    <comment ref="F16" authorId="0">
      <text>
        <r>
          <rPr>
            <sz val="9"/>
            <color indexed="9"/>
            <rFont val="Tahoma"/>
            <family val="2"/>
          </rPr>
          <t>h: Federal or central government only</t>
        </r>
      </text>
    </comment>
    <comment ref="G16" authorId="0">
      <text>
        <r>
          <rPr>
            <sz val="9"/>
            <color indexed="9"/>
            <rFont val="Tahoma"/>
            <family val="2"/>
          </rPr>
          <t>h: Federal or central government only</t>
        </r>
      </text>
    </comment>
    <comment ref="H16" authorId="0">
      <text>
        <r>
          <rPr>
            <sz val="9"/>
            <color indexed="9"/>
            <rFont val="Tahoma"/>
            <family val="2"/>
          </rPr>
          <t>h: Federal or central government only</t>
        </r>
      </text>
    </comment>
    <comment ref="I16" authorId="0">
      <text>
        <r>
          <rPr>
            <sz val="9"/>
            <color indexed="9"/>
            <rFont val="Tahoma"/>
            <family val="2"/>
          </rPr>
          <t>h: Federal or central government only</t>
        </r>
      </text>
    </comment>
    <comment ref="J16" authorId="0">
      <text>
        <r>
          <rPr>
            <sz val="9"/>
            <color indexed="9"/>
            <rFont val="Tahoma"/>
            <family val="2"/>
          </rPr>
          <t>a: Break in series with previous year for which data is available, d: Defence excluded (all or mostly), h: Federal or central government only</t>
        </r>
      </text>
    </comment>
    <comment ref="L16" authorId="0">
      <text>
        <r>
          <rPr>
            <sz val="9"/>
            <color indexed="9"/>
            <rFont val="Tahoma"/>
            <family val="2"/>
          </rPr>
          <t>d: Defence excluded (all or mostly), h: Federal or central government only</t>
        </r>
      </text>
    </comment>
    <comment ref="M16" authorId="0">
      <text>
        <r>
          <rPr>
            <sz val="9"/>
            <color indexed="9"/>
            <rFont val="Tahoma"/>
            <family val="2"/>
          </rPr>
          <t>d: Defence excluded (all or mostly), h: Federal or central government only</t>
        </r>
      </text>
    </comment>
    <comment ref="N16" authorId="0">
      <text>
        <r>
          <rPr>
            <sz val="9"/>
            <color indexed="9"/>
            <rFont val="Tahoma"/>
            <family val="2"/>
          </rPr>
          <t>d: Defence excluded (all or mostly), h: Federal or central government only</t>
        </r>
      </text>
    </comment>
    <comment ref="O16" authorId="0">
      <text>
        <r>
          <rPr>
            <sz val="9"/>
            <color indexed="9"/>
            <rFont val="Tahoma"/>
            <family val="2"/>
          </rPr>
          <t>d: Defence excluded (all or mostly), h: Federal or central government only</t>
        </r>
      </text>
    </comment>
    <comment ref="P16" authorId="0">
      <text>
        <r>
          <rPr>
            <sz val="9"/>
            <color indexed="9"/>
            <rFont val="Tahoma"/>
            <family val="2"/>
          </rPr>
          <t>d: Defence excluded (all or mostly), h: Federal or central government only</t>
        </r>
      </text>
    </comment>
    <comment ref="Q16" authorId="0">
      <text>
        <r>
          <rPr>
            <sz val="9"/>
            <color indexed="9"/>
            <rFont val="Tahoma"/>
            <family val="2"/>
          </rPr>
          <t>d: Defence excluded (all or mostly), h: Federal or central government only</t>
        </r>
      </text>
    </comment>
    <comment ref="R16" authorId="0">
      <text>
        <r>
          <rPr>
            <sz val="9"/>
            <color indexed="9"/>
            <rFont val="Tahoma"/>
            <family val="2"/>
          </rPr>
          <t>d: Defence excluded (all or mostly), h: Federal or central government only</t>
        </r>
      </text>
    </comment>
    <comment ref="T16" authorId="0">
      <text>
        <r>
          <rPr>
            <sz val="9"/>
            <color indexed="9"/>
            <rFont val="Tahoma"/>
            <family val="2"/>
          </rPr>
          <t>d: Defence excluded (all or mostly), h: Federal or central government only</t>
        </r>
      </text>
    </comment>
    <comment ref="U16" authorId="0">
      <text>
        <r>
          <rPr>
            <sz val="9"/>
            <color indexed="9"/>
            <rFont val="Tahoma"/>
            <family val="2"/>
          </rPr>
          <t>d: Defence excluded (all or mostly), h: Federal or central government only</t>
        </r>
      </text>
    </comment>
    <comment ref="V16" authorId="0">
      <text>
        <r>
          <rPr>
            <sz val="9"/>
            <color indexed="9"/>
            <rFont val="Tahoma"/>
            <family val="2"/>
          </rPr>
          <t>d: Defence excluded (all or mostly), h: Federal or central government only</t>
        </r>
      </text>
    </comment>
    <comment ref="W16" authorId="0">
      <text>
        <r>
          <rPr>
            <sz val="9"/>
            <color indexed="9"/>
            <rFont val="Tahoma"/>
            <family val="2"/>
          </rPr>
          <t>d: Defence excluded (all or mostly), h: Federal or central government only</t>
        </r>
      </text>
    </comment>
    <comment ref="X16" authorId="0">
      <text>
        <r>
          <rPr>
            <sz val="9"/>
            <color indexed="9"/>
            <rFont val="Tahoma"/>
            <family val="2"/>
          </rPr>
          <t>d: Defence excluded (all or mostly), h: Federal or central government only</t>
        </r>
      </text>
    </comment>
    <comment ref="Y16" authorId="0">
      <text>
        <r>
          <rPr>
            <sz val="9"/>
            <color indexed="9"/>
            <rFont val="Tahoma"/>
            <family val="2"/>
          </rPr>
          <t>d: Defence excluded (all or mostly), h: Federal or central government only</t>
        </r>
      </text>
    </comment>
    <comment ref="Z16" authorId="0">
      <text>
        <r>
          <rPr>
            <sz val="9"/>
            <color indexed="9"/>
            <rFont val="Tahoma"/>
            <family val="2"/>
          </rPr>
          <t>d: Defence excluded (all or mostly), h: Federal or central government only</t>
        </r>
      </text>
    </comment>
    <comment ref="AA16" authorId="0">
      <text>
        <r>
          <rPr>
            <sz val="9"/>
            <color indexed="9"/>
            <rFont val="Tahoma"/>
            <family val="2"/>
          </rPr>
          <t>d: Defence excluded (all or mostly), h: Federal or central government only</t>
        </r>
      </text>
    </comment>
    <comment ref="J20" authorId="0">
      <text>
        <r>
          <rPr>
            <sz val="9"/>
            <color indexed="9"/>
            <rFont val="Tahoma"/>
            <family val="2"/>
          </rPr>
          <t>a: Break in series with previous year for which data is available</t>
        </r>
      </text>
    </comment>
    <comment ref="L20" authorId="0">
      <text>
        <r>
          <rPr>
            <sz val="9"/>
            <color indexed="9"/>
            <rFont val="Tahoma"/>
            <family val="2"/>
          </rPr>
          <t>a: Break in series with previous year for which data is available</t>
        </r>
      </text>
    </comment>
    <comment ref="R20" authorId="0">
      <text>
        <r>
          <rPr>
            <sz val="9"/>
            <color indexed="9"/>
            <rFont val="Tahoma"/>
            <family val="2"/>
          </rPr>
          <t>a: Break in series with previous year for which data is available</t>
        </r>
      </text>
    </comment>
    <comment ref="J24" authorId="0">
      <text>
        <r>
          <rPr>
            <sz val="9"/>
            <color indexed="9"/>
            <rFont val="Tahoma"/>
            <family val="2"/>
          </rPr>
          <t>a: Break in series with previous year for which data is available, m: Underestimated or based on underestimated data</t>
        </r>
      </text>
    </comment>
    <comment ref="R24" authorId="0">
      <text>
        <r>
          <rPr>
            <sz val="9"/>
            <color indexed="9"/>
            <rFont val="Tahoma"/>
            <family val="2"/>
          </rPr>
          <t>a: Break in series with previous year for which data is available</t>
        </r>
      </text>
    </comment>
    <comment ref="T24" authorId="0">
      <text>
        <r>
          <rPr>
            <sz val="9"/>
            <color indexed="9"/>
            <rFont val="Tahoma"/>
            <family val="2"/>
          </rPr>
          <t>m: Underestimated or based on underestimated data</t>
        </r>
      </text>
    </comment>
    <comment ref="V24" authorId="0">
      <text>
        <r>
          <rPr>
            <sz val="9"/>
            <color indexed="9"/>
            <rFont val="Tahoma"/>
            <family val="2"/>
          </rPr>
          <t>m: Underestimated or based on underestimated data</t>
        </r>
      </text>
    </comment>
    <comment ref="X24" authorId="0">
      <text>
        <r>
          <rPr>
            <sz val="9"/>
            <color indexed="9"/>
            <rFont val="Tahoma"/>
            <family val="2"/>
          </rPr>
          <t>m: Underestimated or based on underestimated data</t>
        </r>
      </text>
    </comment>
  </commentList>
</comments>
</file>

<file path=xl/sharedStrings.xml><?xml version="1.0" encoding="utf-8"?>
<sst xmlns="http://schemas.openxmlformats.org/spreadsheetml/2006/main" count="3077" uniqueCount="356">
  <si>
    <t>1950-1993</t>
  </si>
  <si>
    <t>1950-2007</t>
  </si>
  <si>
    <t>Output and population</t>
  </si>
  <si>
    <t>Real GDP</t>
  </si>
  <si>
    <t>Pop</t>
  </si>
  <si>
    <t>Pop 15-64</t>
  </si>
  <si>
    <t>Working age, to see if it makes much difference</t>
  </si>
  <si>
    <t>tot econ emp</t>
  </si>
  <si>
    <t>From unpublished BLS data</t>
  </si>
  <si>
    <t>tot econ hours</t>
  </si>
  <si>
    <t>GDP/cap</t>
  </si>
  <si>
    <t>GDP/cap 15-64</t>
  </si>
  <si>
    <t>GDP per hour</t>
  </si>
  <si>
    <t>Inputs</t>
  </si>
  <si>
    <t>Tot econ dk</t>
  </si>
  <si>
    <t>This was done quickly by John, adding res and govt to his private non-res measure, roughly weighted by capital shares.  Surprising it's SO close to dy</t>
  </si>
  <si>
    <t>dk-dy</t>
  </si>
  <si>
    <t>Jorgenson h (human capital)</t>
  </si>
  <si>
    <t>This is the BLS measure, which includes education, experience, and gender.</t>
  </si>
  <si>
    <t>Memo:  BLS h (human capital)</t>
  </si>
  <si>
    <t>h for calculations</t>
  </si>
  <si>
    <t>Calculations below use this measure, so can see sensitivity to h.  Can type in a number (e.g., 0.63, or link to BLS cell above)</t>
  </si>
  <si>
    <t>TFP (tot econ, resid, Hicks-neutral)</t>
  </si>
  <si>
    <r>
      <t xml:space="preserve">Uses avg growth rates and </t>
    </r>
    <r>
      <rPr>
        <b/>
        <u val="single"/>
        <sz val="11"/>
        <color indexed="8"/>
        <rFont val="Calibri"/>
        <family val="2"/>
      </rPr>
      <t>subsample</t>
    </r>
    <r>
      <rPr>
        <sz val="11"/>
        <color indexed="8"/>
        <rFont val="Calibri"/>
        <family val="2"/>
      </rPr>
      <t xml:space="preserve"> alphas</t>
    </r>
  </si>
  <si>
    <t>memo: TFP (lab augmenting)</t>
  </si>
  <si>
    <t>What we need to calculate the gamma that makes the identity work</t>
  </si>
  <si>
    <t>G-5 R&amp;D labor</t>
  </si>
  <si>
    <t>Splicing Chad's 2002 data to recent OECD data</t>
  </si>
  <si>
    <t>G-5 Employment</t>
  </si>
  <si>
    <t>Splicing Chad's data to recent BLS international comparison data</t>
  </si>
  <si>
    <t>R&amp;D intensity</t>
  </si>
  <si>
    <t>estimated as average growth in annual measures of R&amp;D intensity</t>
  </si>
  <si>
    <r>
      <t xml:space="preserve">R&amp;D intensity </t>
    </r>
    <r>
      <rPr>
        <sz val="8"/>
        <color indexed="8"/>
        <rFont val="Calibri"/>
        <family val="2"/>
      </rPr>
      <t>(using researchers, empl)</t>
    </r>
  </si>
  <si>
    <t>est. as diff between avg growth in R&amp;D labor and avg growth in labor force (should match exactly the avg growth in R&amp;D intensity)</t>
  </si>
  <si>
    <t>Exogenous parameter</t>
  </si>
  <si>
    <t>alpha</t>
  </si>
  <si>
    <t>Fernald estimate.  Slightly lower than Chad used, mainly because of 2013 NIPA revisions that reduce labor share</t>
  </si>
  <si>
    <t>Growth accounting</t>
  </si>
  <si>
    <t>From above</t>
  </si>
  <si>
    <t>Using calibrated gamma</t>
  </si>
  <si>
    <t>Choose a value</t>
  </si>
  <si>
    <t>cap deep</t>
  </si>
  <si>
    <t>h</t>
  </si>
  <si>
    <t>Depend on gamma</t>
  </si>
  <si>
    <t>TOTAL EXPLAINED</t>
  </si>
  <si>
    <t>gamma to make identity</t>
  </si>
  <si>
    <t xml:space="preserve"> Values in column E and F are ratio of TFP (lab-aug) to R&amp;D and will make the accounting an identity</t>
  </si>
  <si>
    <t>Error</t>
  </si>
  <si>
    <t>Should be zero, if use "implied" gamma</t>
  </si>
  <si>
    <t>Source Chad</t>
  </si>
  <si>
    <t>MERGED RESEARCHERS 1950-2007</t>
  </si>
  <si>
    <t>Updated source</t>
  </si>
  <si>
    <t>Data from Jones 2002</t>
  </si>
  <si>
    <t>OECD Data 1980-2010 (linked to other sheets)</t>
  </si>
  <si>
    <t>G-5</t>
  </si>
  <si>
    <t>Totals</t>
  </si>
  <si>
    <t>Research intensity</t>
  </si>
  <si>
    <t>Chad's merged "researchers" by area</t>
  </si>
  <si>
    <t>Year</t>
  </si>
  <si>
    <t>G5Sci</t>
  </si>
  <si>
    <t>G5emp</t>
  </si>
  <si>
    <t>ellAG5*100</t>
  </si>
  <si>
    <t>Empl. data 1971-2012 (linked to worksheet from BLS)</t>
  </si>
  <si>
    <t>France</t>
  </si>
  <si>
    <t>Germany</t>
  </si>
  <si>
    <t>Japan</t>
  </si>
  <si>
    <t>U.K.</t>
  </si>
  <si>
    <t>U.S.</t>
  </si>
  <si>
    <t>----------------------------------</t>
  </si>
  <si>
    <t>G-5 researchers</t>
  </si>
  <si>
    <t>G-5 Empl.</t>
  </si>
  <si>
    <t>NEW R&amp;D Int</t>
  </si>
  <si>
    <t>MERGED R&amp;D int</t>
  </si>
  <si>
    <t>From http://www.bls.gov/ilc, June 2013 release</t>
  </si>
  <si>
    <t>2-1 Employment</t>
  </si>
  <si>
    <t>(in thousands)</t>
  </si>
  <si>
    <t>United States</t>
  </si>
  <si>
    <t>Australia</t>
  </si>
  <si>
    <t>Canada</t>
  </si>
  <si>
    <t>Italy</t>
  </si>
  <si>
    <t>Korea, Republic of</t>
  </si>
  <si>
    <t>Mexico</t>
  </si>
  <si>
    <t>Netherlands</t>
  </si>
  <si>
    <t>New Zealand</t>
  </si>
  <si>
    <t>South Africa</t>
  </si>
  <si>
    <t>Spain</t>
  </si>
  <si>
    <t>Sweden</t>
  </si>
  <si>
    <t>Turkey</t>
  </si>
  <si>
    <t>United Kingdom</t>
  </si>
  <si>
    <t xml:space="preserve"> </t>
  </si>
  <si>
    <t>NA</t>
  </si>
  <si>
    <t>(b)</t>
  </si>
  <si>
    <t>(b) Break in series; see country notes for more information.</t>
  </si>
  <si>
    <t>NA Not available.</t>
  </si>
  <si>
    <t>For additional information regarding concepts and definitions, see Technical Notes.</t>
  </si>
  <si>
    <t>Source: U.S. Bureau of Labor Statistics, International Labor Comparisons, June 2013</t>
  </si>
  <si>
    <t>taken from chap6v2.xlsx</t>
  </si>
  <si>
    <t>SUBSAMPLE AVERAGE GROWTH RATES</t>
  </si>
  <si>
    <t>51-80</t>
  </si>
  <si>
    <t>First-order terms</t>
  </si>
  <si>
    <t>50-93</t>
  </si>
  <si>
    <t>sex</t>
  </si>
  <si>
    <t>age</t>
  </si>
  <si>
    <t>education</t>
  </si>
  <si>
    <t>50-07</t>
  </si>
  <si>
    <t>year</t>
  </si>
  <si>
    <t>Qs</t>
  </si>
  <si>
    <t>Qa</t>
  </si>
  <si>
    <t>Qe</t>
  </si>
  <si>
    <t>Aggregate Quality</t>
  </si>
  <si>
    <t>Produced on December 16, 2013  1:50 PM by John Fernald/Kuni Natsuki.  From Fernald website.</t>
  </si>
  <si>
    <t>date</t>
  </si>
  <si>
    <t>dY_prod</t>
  </si>
  <si>
    <t>dY_inc</t>
  </si>
  <si>
    <t>dY</t>
  </si>
  <si>
    <t>dhours</t>
  </si>
  <si>
    <t>dLP</t>
  </si>
  <si>
    <t>dk</t>
  </si>
  <si>
    <t>dLQ_BLS_interpolated</t>
  </si>
  <si>
    <t>dLQ_Aaronson_Sullivan</t>
  </si>
  <si>
    <t>dLQ</t>
  </si>
  <si>
    <t>dtfp</t>
  </si>
  <si>
    <t>dutil</t>
  </si>
  <si>
    <t>dtfp_util</t>
  </si>
  <si>
    <t>relativePrice</t>
  </si>
  <si>
    <t>invShare</t>
  </si>
  <si>
    <t>dtfp_I</t>
  </si>
  <si>
    <t>dtfp_C</t>
  </si>
  <si>
    <t>du_invest</t>
  </si>
  <si>
    <t>du_consumption</t>
  </si>
  <si>
    <t>dtfp_I_util</t>
  </si>
  <si>
    <t>dtfp_C_util</t>
  </si>
  <si>
    <t>Data reflects press release of September 5, 2013</t>
  </si>
  <si>
    <t>Sector: Total economy</t>
  </si>
  <si>
    <t>Class of Worker: All employed persons</t>
  </si>
  <si>
    <t>Type of Measure: Levels</t>
  </si>
  <si>
    <t>Base Year: n/a</t>
  </si>
  <si>
    <t>Qtr</t>
  </si>
  <si>
    <t>Hours worked</t>
  </si>
  <si>
    <t>Employment</t>
  </si>
  <si>
    <t>Average weekly hours worked</t>
  </si>
  <si>
    <t>(billions of hours worked)</t>
  </si>
  <si>
    <t>(millions of jobs)</t>
  </si>
  <si>
    <t>(hours worked per job per week)</t>
  </si>
  <si>
    <t>Download data on GDP, population, and government/residential capital.  Do some calculations on capital growth.</t>
  </si>
  <si>
    <t>Chained</t>
  </si>
  <si>
    <t>1949 *Y</t>
  </si>
  <si>
    <t>.excel_last</t>
  </si>
  <si>
    <t>GDPH@USECON</t>
  </si>
  <si>
    <t>PCPGDPHA@USNA</t>
  </si>
  <si>
    <t>POPA@USNA</t>
  </si>
  <si>
    <t>POP@USECON</t>
  </si>
  <si>
    <t>POP0@USECON</t>
  </si>
  <si>
    <t>POP5@USECON</t>
  </si>
  <si>
    <t>POP10@USECON</t>
  </si>
  <si>
    <t>POP65O@USECON</t>
  </si>
  <si>
    <t>EGH@CAPSTOCK</t>
  </si>
  <si>
    <t>EPRH@CAPSTOCK</t>
  </si>
  <si>
    <t>.DESC</t>
  </si>
  <si>
    <t xml:space="preserve">Real Gross Domestic Product (SAAR, Bil.Chn.2009$)  </t>
  </si>
  <si>
    <t xml:space="preserve">Per Capita Gross Domestic Product (Ch.2009$)  </t>
  </si>
  <si>
    <t xml:space="preserve">Population (Mid-year, Thous)  </t>
  </si>
  <si>
    <t xml:space="preserve">Resident Population: Total {All Ages} (Thous)  </t>
  </si>
  <si>
    <t xml:space="preserve">Resident Population: Under 5 Years (Thous)  </t>
  </si>
  <si>
    <t xml:space="preserve">Resident Population: 5-9 Years (Thous)  </t>
  </si>
  <si>
    <t xml:space="preserve">Resident Population: 10-14 Years (Thous)  </t>
  </si>
  <si>
    <t xml:space="preserve">Resident Population: 65 Years and Over (Thous)  </t>
  </si>
  <si>
    <t>GDP/cap (matches PCPGDPH)</t>
  </si>
  <si>
    <t>GDP/15-64</t>
  </si>
  <si>
    <t xml:space="preserve">Real Net Stock: Government Fixed Assets (Bil.Chn.2009$)  </t>
  </si>
  <si>
    <t xml:space="preserve">Real Net Stock: Private Fixed Residential Assets (Bil.Chn.2009$)  </t>
  </si>
  <si>
    <t>dk_gov</t>
  </si>
  <si>
    <t>dk_Res</t>
  </si>
  <si>
    <t>dk_non-res (bus)</t>
  </si>
  <si>
    <t>dk_private</t>
  </si>
  <si>
    <t>dk_tot_econ</t>
  </si>
  <si>
    <t>.LSOURCE</t>
  </si>
  <si>
    <t xml:space="preserve">Bureau of Economic Analysis </t>
  </si>
  <si>
    <t xml:space="preserve">Census Bureau </t>
  </si>
  <si>
    <t xml:space="preserve">Bureau of Economic Analysis  </t>
  </si>
  <si>
    <t>.DTLM</t>
  </si>
  <si>
    <t xml:space="preserve">Dec-20-2013 05:30 </t>
  </si>
  <si>
    <t xml:space="preserve">Dec-23-2013 05:58 </t>
  </si>
  <si>
    <t xml:space="preserve">Jun-13-2013 09:25 </t>
  </si>
  <si>
    <t xml:space="preserve">Jul-22-2013 12:24 </t>
  </si>
  <si>
    <t xml:space="preserve">Oct-01-2013 07:37 </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</si>
  <si>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</si>
  <si>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</si>
  <si>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</si>
  <si>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</si>
  <si>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</si>
  <si>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</si>
  <si>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</si>
  <si>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</si>
  <si>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</si>
  <si>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</si>
  <si>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</si>
  <si>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</si>
  <si>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</si>
  <si>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</si>
  <si>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</si>
  <si>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</si>
  <si>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</si>
  <si>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</si>
  <si>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</si>
  <si>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</si>
  <si>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</si>
  <si>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</si>
  <si>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</si>
  <si>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</si>
  <si>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</si>
  <si>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</si>
  <si>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</si>
  <si>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</si>
  <si>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</si>
  <si>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</si>
  <si>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</si>
  <si>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</si>
  <si>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</si>
  <si>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</si>
  <si>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</si>
  <si>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</si>
  <si>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</si>
  <si>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</si>
  <si>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</si>
  <si>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</si>
  <si>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</si>
  <si>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</si>
  <si>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</si>
  <si>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</si>
  <si>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</si>
  <si>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</si>
  <si>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</si>
  <si>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</si>
  <si>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</si>
  <si>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</si>
  <si>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</si>
  <si>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</si>
  <si>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</si>
  <si>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</si>
  <si>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</si>
  <si>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</si>
  <si>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</si>
  <si>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</si>
  <si>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</si>
  <si>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</si>
  <si>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</si>
  <si>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</si>
  <si>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</si>
  <si>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</si>
  <si>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87-07</t>
  </si>
  <si>
    <t>Country</t>
  </si>
  <si>
    <t>Gender</t>
  </si>
  <si>
    <t>Total</t>
  </si>
  <si>
    <t>Units for Personnel</t>
  </si>
  <si>
    <t>Full-time equivalent on R&amp;D activities</t>
  </si>
  <si>
    <t>Sector of employment</t>
  </si>
  <si>
    <t>Occupation</t>
  </si>
  <si>
    <t>Total intramural</t>
  </si>
  <si>
    <t>Total R&amp;D personnel</t>
  </si>
  <si>
    <t>..</t>
  </si>
  <si>
    <t>Researchers</t>
  </si>
  <si>
    <t>Technicians</t>
  </si>
  <si>
    <t>Other support staff</t>
  </si>
  <si>
    <t>Business enterprise</t>
  </si>
  <si>
    <t>Government</t>
  </si>
  <si>
    <t>Higher education</t>
  </si>
  <si>
    <t>Private non-profit</t>
  </si>
  <si>
    <t>data extracted on 28 Dec 2013 18:52 UTC (GMT) from OECD.Stat</t>
  </si>
  <si>
    <t>Legend:</t>
  </si>
  <si>
    <t>a:</t>
  </si>
  <si>
    <t>Break in series with previous year for which data is available</t>
  </si>
  <si>
    <t>b:</t>
  </si>
  <si>
    <t>Secretariat estimate or projection based on national sources</t>
  </si>
  <si>
    <t>d:</t>
  </si>
  <si>
    <t>Defence excluded (all or mostly)</t>
  </si>
  <si>
    <t>h:</t>
  </si>
  <si>
    <t>Federal or central government only</t>
  </si>
  <si>
    <t>m:</t>
  </si>
  <si>
    <t>Underestimated or based on underestimated data</t>
  </si>
  <si>
    <t>data extracted on 28 Dec 2013 18:48 UTC (GMT) from OECD.Stat</t>
  </si>
  <si>
    <t>c:</t>
  </si>
  <si>
    <t>National estimate or projection</t>
  </si>
  <si>
    <t>p:</t>
  </si>
  <si>
    <t>Provisional</t>
  </si>
  <si>
    <t>data extracted on 28 Dec 2013 18:55 UTC (GMT) from OECD.Stat</t>
  </si>
  <si>
    <t>l:</t>
  </si>
  <si>
    <t>Overestimated or based on overestimated data</t>
  </si>
  <si>
    <t>data extracted on 28 Dec 2013 18:56 UTC (GMT) from OECD.Stat</t>
  </si>
  <si>
    <t>data extracted on 28 Dec 2013 18:57 UTC (GMT) from OECD.Stat</t>
  </si>
  <si>
    <t>Factbook 2012 - ISSN  - © OECD 2012</t>
  </si>
  <si>
    <t> </t>
  </si>
  <si>
    <t>Per thousand employed, full-time equivalent</t>
  </si>
  <si>
    <t>Austria</t>
  </si>
  <si>
    <t>Belgium</t>
  </si>
  <si>
    <t>Chile</t>
  </si>
  <si>
    <t>Czech Republic</t>
  </si>
  <si>
    <t>Denmark</t>
  </si>
  <si>
    <t>Estonia</t>
  </si>
  <si>
    <t>Finland</t>
  </si>
  <si>
    <t>Greece</t>
  </si>
  <si>
    <t>Hungary</t>
  </si>
  <si>
    <t>Iceland</t>
  </si>
  <si>
    <t>Ireland</t>
  </si>
  <si>
    <t>Israel</t>
  </si>
  <si>
    <t>Korea</t>
  </si>
  <si>
    <t>Luxembourg</t>
  </si>
  <si>
    <t>Norway</t>
  </si>
  <si>
    <t>Poland</t>
  </si>
  <si>
    <t>Portugal</t>
  </si>
  <si>
    <t>Slovak Republic</t>
  </si>
  <si>
    <t>Slovenia</t>
  </si>
  <si>
    <t>Switzerland</t>
  </si>
  <si>
    <t>EU 27</t>
  </si>
  <si>
    <t>OECD</t>
  </si>
  <si>
    <t>Brazil</t>
  </si>
  <si>
    <t>China</t>
  </si>
  <si>
    <t>India</t>
  </si>
  <si>
    <t>Indonesia</t>
  </si>
  <si>
    <t>Russian Federation</t>
  </si>
  <si>
    <t>Table with row headers in column A and column headers in rows 5 through 7.</t>
  </si>
  <si>
    <t>http://www.census.gov/hhes/socdemo/education/data/cps/historical/tabA-4.xls</t>
  </si>
  <si>
    <t>Table A-1. Years of School Completed by People 25 Years and Over, by Age and Sex:  Selected Years 1940 to 2012</t>
  </si>
  <si>
    <t>(Numbers in thousands. Noninstitutionalized population except where otherwise specified.)</t>
  </si>
  <si>
    <t>Age, sex, and years</t>
  </si>
  <si>
    <t>Years of School Completed</t>
  </si>
  <si>
    <t>Elementary</t>
  </si>
  <si>
    <t>High school</t>
  </si>
  <si>
    <t>College</t>
  </si>
  <si>
    <t>Median</t>
  </si>
  <si>
    <t>0 to 4 years</t>
  </si>
  <si>
    <t>5 to 8 years</t>
  </si>
  <si>
    <t>1 to 3 years</t>
  </si>
  <si>
    <t>4 years</t>
  </si>
  <si>
    <t>4 years or more</t>
  </si>
  <si>
    <t>AVERAGE</t>
  </si>
  <si>
    <t>100 x Log growth</t>
  </si>
  <si>
    <t>Raw growth</t>
  </si>
  <si>
    <t>25 YEARS OLD AND OVER</t>
  </si>
  <si>
    <t>Both Sexes</t>
  </si>
  <si>
    <t>(NA)</t>
  </si>
  <si>
    <t>Male</t>
  </si>
  <si>
    <t>Female</t>
  </si>
  <si>
    <t>25 to 34 YEARS OLD</t>
  </si>
  <si>
    <t>35 to 54 YEARS OLD</t>
  </si>
  <si>
    <t>55 YEARS OLD AND OVER</t>
  </si>
  <si>
    <t>Notes:</t>
  </si>
  <si>
    <t xml:space="preserve"> - Starting in 2012, data were created using population controls based on Census 2010 data.</t>
  </si>
  <si>
    <t xml:space="preserve"> - Starting in 2001, data were created using population controls based on Census 2000 data.</t>
  </si>
  <si>
    <t xml:space="preserve"> - Starting in 2001, data are from the expanded CPS sample.</t>
  </si>
  <si>
    <t xml:space="preserve"> - Begining with data for 1992, a new question results in different categories than for earlier years.</t>
  </si>
  <si>
    <t xml:space="preserve"> - Data shown as 'High School ,4 years' is now collected by the category 'High School Graduate'.</t>
  </si>
  <si>
    <t xml:space="preserve"> - Data shown as 'College 1 to 3 years', is now collected by 'Some College; and two 'Associate degree' categories.  Data shown as 'College 4 years or more', is now collected by the categories, 'Bachelor's degree; Master's degree'; 'Doctorate degree'; and 'Professional degree'.  Due to the change in question format, median years of schooling cannot be derived.</t>
  </si>
  <si>
    <t xml:space="preserve"> - Total includes persons who did not report on years of school completed.</t>
  </si>
  <si>
    <t>Source:  1947, and 1952 to 2002 March Current Population Survey, 2003 to 2012 Annual Social and Economic Supplement to the Current Population Survey (noninstitutionalized population, excluding members of the Armed Forces living in barracks); 1960 Census of Population, 1950 Census of Population, and 1940 Census of Population (resident population).</t>
  </si>
  <si>
    <t>Contact:  U.S. Census Bureau,  Education and Social Stratification Branch, (301) 763-2464.</t>
  </si>
</sst>
</file>

<file path=xl/styles.xml><?xml version="1.0" encoding="utf-8"?>
<styleSheet xmlns="http://schemas.openxmlformats.org/spreadsheetml/2006/main">
  <numFmts count="15">
    <numFmt numFmtId="164" formatCode="GENERAL"/>
    <numFmt numFmtId="165" formatCode="#,##0.00_);[RED]\(#,##0.00\)"/>
    <numFmt numFmtId="166" formatCode="##0.0;\-##0.0;0.0"/>
    <numFmt numFmtId="167" formatCode="0.00"/>
    <numFmt numFmtId="168" formatCode="0.0000"/>
    <numFmt numFmtId="169" formatCode="0"/>
    <numFmt numFmtId="170" formatCode="0.0000000"/>
    <numFmt numFmtId="171" formatCode="0.000"/>
    <numFmt numFmtId="172" formatCode="0.0"/>
    <numFmt numFmtId="173" formatCode="#,##0"/>
    <numFmt numFmtId="174" formatCode="GENERAL_)"/>
    <numFmt numFmtId="175" formatCode="#,##0.0"/>
    <numFmt numFmtId="176" formatCode="_(* #,##0.00_);_(* \(#,##0.00\);_(* \-??_);_(@_)"/>
    <numFmt numFmtId="177" formatCode="####0.0##;\-####0.0##;0.0##;@"/>
    <numFmt numFmtId="178" formatCode="YYYY"/>
  </numFmts>
  <fonts count="43">
    <font>
      <sz val="11"/>
      <color indexed="8"/>
      <name val="Calibri"/>
      <family val="2"/>
    </font>
    <font>
      <sz val="10"/>
      <name val="Arial"/>
      <family val="0"/>
    </font>
    <font>
      <sz val="8"/>
      <name val="Arial"/>
      <family val="2"/>
    </font>
    <font>
      <b/>
      <sz val="12"/>
      <name val="Arial"/>
      <family val="2"/>
    </font>
    <font>
      <i/>
      <sz val="10"/>
      <name val="Arial"/>
      <family val="2"/>
    </font>
    <font>
      <sz val="12"/>
      <name val="Arial"/>
      <family val="2"/>
    </font>
    <font>
      <b/>
      <sz val="11"/>
      <color indexed="8"/>
      <name val="Calibri"/>
      <family val="2"/>
    </font>
    <font>
      <b/>
      <u val="single"/>
      <sz val="11"/>
      <color indexed="8"/>
      <name val="Calibri"/>
      <family val="2"/>
    </font>
    <font>
      <i/>
      <sz val="11"/>
      <color indexed="8"/>
      <name val="Calibri"/>
      <family val="2"/>
    </font>
    <font>
      <sz val="12"/>
      <color indexed="8"/>
      <name val="Calibri"/>
      <family val="2"/>
    </font>
    <font>
      <b/>
      <sz val="12"/>
      <color indexed="8"/>
      <name val="Calibri"/>
      <family val="2"/>
    </font>
    <font>
      <i/>
      <sz val="12"/>
      <color indexed="8"/>
      <name val="Calibri"/>
      <family val="2"/>
    </font>
    <font>
      <sz val="8"/>
      <color indexed="8"/>
      <name val="Calibri"/>
      <family val="2"/>
    </font>
    <font>
      <b/>
      <sz val="14"/>
      <color indexed="8"/>
      <name val="Calibri"/>
      <family val="2"/>
    </font>
    <font>
      <sz val="14"/>
      <color indexed="8"/>
      <name val="Calibri"/>
      <family val="2"/>
    </font>
    <font>
      <i/>
      <sz val="14"/>
      <color indexed="8"/>
      <name val="Calibri"/>
      <family val="2"/>
    </font>
    <font>
      <sz val="9"/>
      <color indexed="8"/>
      <name val="Calibri"/>
      <family val="2"/>
    </font>
    <font>
      <b/>
      <sz val="12"/>
      <name val="Calibri"/>
      <family val="2"/>
    </font>
    <font>
      <b/>
      <sz val="12"/>
      <color indexed="62"/>
      <name val="Cambria"/>
      <family val="1"/>
    </font>
    <font>
      <b/>
      <sz val="11"/>
      <name val="Calibri"/>
      <family val="2"/>
    </font>
    <font>
      <b/>
      <sz val="10"/>
      <name val="Calibri"/>
      <family val="2"/>
    </font>
    <font>
      <sz val="10"/>
      <color indexed="8"/>
      <name val="Calibri"/>
      <family val="2"/>
    </font>
    <font>
      <sz val="10"/>
      <name val="Calibri"/>
      <family val="2"/>
    </font>
    <font>
      <u val="single"/>
      <sz val="10"/>
      <color indexed="12"/>
      <name val="Calibri"/>
      <family val="2"/>
    </font>
    <font>
      <u val="single"/>
      <sz val="10"/>
      <color indexed="12"/>
      <name val="Arial"/>
      <family val="2"/>
    </font>
    <font>
      <u val="single"/>
      <sz val="11"/>
      <color indexed="8"/>
      <name val="Calibri"/>
      <family val="2"/>
    </font>
    <font>
      <sz val="11"/>
      <color indexed="8"/>
      <name val="Courier New"/>
      <family val="3"/>
    </font>
    <font>
      <b/>
      <sz val="11"/>
      <color indexed="8"/>
      <name val="Courier New"/>
      <family val="3"/>
    </font>
    <font>
      <sz val="11"/>
      <color indexed="10"/>
      <name val="Calibri"/>
      <family val="2"/>
    </font>
    <font>
      <b/>
      <sz val="8"/>
      <color indexed="9"/>
      <name val="Verdana"/>
      <family val="2"/>
    </font>
    <font>
      <u val="single"/>
      <sz val="8"/>
      <color indexed="9"/>
      <name val="Verdana"/>
      <family val="2"/>
    </font>
    <font>
      <sz val="8"/>
      <color indexed="9"/>
      <name val="Verdana"/>
      <family val="2"/>
    </font>
    <font>
      <b/>
      <sz val="8"/>
      <name val="Verdana"/>
      <family val="2"/>
    </font>
    <font>
      <b/>
      <sz val="9"/>
      <color indexed="10"/>
      <name val="Courier New"/>
      <family val="3"/>
    </font>
    <font>
      <sz val="8"/>
      <name val="Verdana"/>
      <family val="2"/>
    </font>
    <font>
      <sz val="9"/>
      <color indexed="9"/>
      <name val="Tahoma"/>
      <family val="2"/>
    </font>
    <font>
      <u val="single"/>
      <sz val="8"/>
      <color indexed="12"/>
      <name val="Verdana"/>
      <family val="2"/>
    </font>
    <font>
      <sz val="10"/>
      <color indexed="8"/>
      <name val="Arial"/>
      <family val="2"/>
    </font>
    <font>
      <sz val="10"/>
      <color indexed="52"/>
      <name val="Arial"/>
      <family val="2"/>
    </font>
    <font>
      <b/>
      <sz val="18"/>
      <color indexed="56"/>
      <name val="Cambria"/>
      <family val="2"/>
    </font>
    <font>
      <sz val="10"/>
      <color indexed="9"/>
      <name val="Arial"/>
      <family val="2"/>
    </font>
    <font>
      <b/>
      <sz val="10"/>
      <name val="Arial"/>
      <family val="2"/>
    </font>
    <font>
      <b/>
      <sz val="8"/>
      <name val="Calibri"/>
      <family val="2"/>
    </font>
  </fonts>
  <fills count="11">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s>
  <borders count="25">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63"/>
      </bottom>
    </border>
    <border>
      <left>
        <color indexed="63"/>
      </left>
      <right>
        <color indexed="63"/>
      </right>
      <top>
        <color indexed="63"/>
      </top>
      <bottom style="thick">
        <color indexed="48"/>
      </bottom>
    </border>
    <border>
      <left>
        <color indexed="63"/>
      </left>
      <right>
        <color indexed="63"/>
      </right>
      <top style="thick">
        <color indexed="48"/>
      </top>
      <bottom>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3"/>
      </top>
      <bottom style="thin">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style="thin">
        <color indexed="22"/>
      </bottom>
    </border>
  </borders>
  <cellStyleXfs count="4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4" fillId="0" borderId="0" applyNumberFormat="0" applyFill="0" applyBorder="0" applyAlignment="0" applyProtection="0"/>
    <xf numFmtId="165" fontId="2" fillId="0" borderId="0">
      <alignment/>
      <protection/>
    </xf>
    <xf numFmtId="164" fontId="1" fillId="0" borderId="0">
      <alignment/>
      <protection/>
    </xf>
    <xf numFmtId="164" fontId="0" fillId="0" borderId="0" applyNumberFormat="0" applyFill="0" applyBorder="0" applyProtection="0">
      <alignment horizontal="left" vertical="center"/>
    </xf>
    <xf numFmtId="166" fontId="1" fillId="0" borderId="1" applyFill="0" applyProtection="0">
      <alignment horizontal="right" vertical="center" wrapText="1"/>
    </xf>
    <xf numFmtId="164" fontId="1" fillId="0" borderId="0" applyNumberFormat="0" applyFill="0" applyBorder="0" applyProtection="0">
      <alignment horizontal="left" vertical="center" wrapText="1"/>
    </xf>
    <xf numFmtId="164" fontId="1" fillId="0" borderId="0" applyNumberFormat="0" applyFill="0" applyBorder="0" applyProtection="0">
      <alignment horizontal="left" vertical="center" wrapText="1"/>
    </xf>
    <xf numFmtId="166" fontId="1" fillId="0" borderId="0" applyFill="0" applyBorder="0" applyProtection="0">
      <alignment horizontal="right" vertical="center" wrapText="1"/>
    </xf>
    <xf numFmtId="164" fontId="1" fillId="0" borderId="2" applyNumberFormat="0" applyFill="0" applyProtection="0">
      <alignment horizontal="left" vertical="center" wrapText="1"/>
    </xf>
    <xf numFmtId="164" fontId="1" fillId="0" borderId="2" applyNumberFormat="0" applyFill="0" applyProtection="0">
      <alignment horizontal="left" vertical="center" wrapText="1"/>
    </xf>
    <xf numFmtId="166" fontId="1" fillId="0" borderId="2" applyFill="0" applyProtection="0">
      <alignment horizontal="right" vertical="center" wrapText="1"/>
    </xf>
    <xf numFmtId="164" fontId="1" fillId="0" borderId="0" applyNumberFormat="0" applyFill="0" applyBorder="0" applyAlignment="0" applyProtection="0"/>
    <xf numFmtId="164" fontId="1" fillId="0" borderId="3" applyNumberFormat="0" applyFill="0" applyProtection="0">
      <alignment horizontal="left" vertical="center" wrapText="1"/>
    </xf>
    <xf numFmtId="164" fontId="1" fillId="0" borderId="3" applyNumberFormat="0" applyFill="0" applyProtection="0">
      <alignment horizontal="left" vertical="center" wrapText="1"/>
    </xf>
    <xf numFmtId="166" fontId="1" fillId="0" borderId="3" applyFill="0" applyProtection="0">
      <alignment horizontal="right" vertical="center" wrapText="1"/>
    </xf>
    <xf numFmtId="164" fontId="1" fillId="0" borderId="0" applyNumberFormat="0" applyFill="0" applyBorder="0" applyProtection="0">
      <alignment horizontal="left" vertical="center" wrapText="1"/>
    </xf>
    <xf numFmtId="164" fontId="1" fillId="0" borderId="0" applyNumberFormat="0" applyFill="0" applyBorder="0" applyProtection="0">
      <alignment vertical="center" wrapText="1"/>
    </xf>
    <xf numFmtId="164" fontId="1" fillId="0" borderId="0" applyNumberFormat="0" applyFill="0" applyBorder="0" applyProtection="0">
      <alignment vertical="center" wrapText="1"/>
    </xf>
    <xf numFmtId="164" fontId="3" fillId="0" borderId="0" applyNumberFormat="0" applyFill="0" applyBorder="0" applyProtection="0">
      <alignment horizontal="left" vertical="center" wrapText="1"/>
    </xf>
    <xf numFmtId="164" fontId="4" fillId="0" borderId="0" applyNumberFormat="0" applyFill="0" applyBorder="0" applyProtection="0">
      <alignment vertical="center" wrapText="1"/>
    </xf>
    <xf numFmtId="164" fontId="0" fillId="0" borderId="4" applyNumberFormat="0" applyFill="0" applyProtection="0">
      <alignment horizontal="center" vertical="center" wrapText="1"/>
    </xf>
    <xf numFmtId="164" fontId="5" fillId="0" borderId="4" applyNumberFormat="0" applyFill="0" applyProtection="0">
      <alignment horizontal="center" vertical="center" wrapText="1"/>
    </xf>
    <xf numFmtId="164" fontId="5" fillId="0" borderId="4" applyNumberFormat="0" applyFill="0" applyProtection="0">
      <alignment horizontal="center" vertical="center" wrapText="1"/>
    </xf>
    <xf numFmtId="164" fontId="1" fillId="0" borderId="1" applyNumberFormat="0" applyFill="0" applyProtection="0">
      <alignment horizontal="left" vertical="center" wrapText="1"/>
    </xf>
    <xf numFmtId="164" fontId="1" fillId="0" borderId="1" applyNumberFormat="0" applyFill="0" applyProtection="0">
      <alignment horizontal="left" vertical="center" wrapText="1"/>
    </xf>
    <xf numFmtId="164" fontId="39" fillId="0" borderId="0" applyNumberFormat="0" applyFill="0" applyBorder="0" applyAlignment="0" applyProtection="0"/>
  </cellStyleXfs>
  <cellXfs count="172">
    <xf numFmtId="164" fontId="0" fillId="0" borderId="0" xfId="0" applyAlignment="1">
      <alignment/>
    </xf>
    <xf numFmtId="164" fontId="9" fillId="0" borderId="0" xfId="0" applyFont="1" applyAlignment="1">
      <alignment/>
    </xf>
    <xf numFmtId="164" fontId="6" fillId="0" borderId="2" xfId="0" applyFont="1" applyBorder="1" applyAlignment="1">
      <alignment horizontal="right"/>
    </xf>
    <xf numFmtId="164" fontId="10" fillId="0" borderId="2" xfId="0" applyFont="1" applyBorder="1" applyAlignment="1">
      <alignment horizontal="right"/>
    </xf>
    <xf numFmtId="164" fontId="7" fillId="0" borderId="0" xfId="0" applyFont="1" applyAlignment="1">
      <alignment/>
    </xf>
    <xf numFmtId="167" fontId="0" fillId="0" borderId="0" xfId="0" applyNumberFormat="1" applyAlignment="1">
      <alignment/>
    </xf>
    <xf numFmtId="167" fontId="9" fillId="0" borderId="0" xfId="0" applyNumberFormat="1" applyFont="1" applyAlignment="1">
      <alignment/>
    </xf>
    <xf numFmtId="164" fontId="6" fillId="0" borderId="0" xfId="0" applyFont="1" applyAlignment="1">
      <alignment/>
    </xf>
    <xf numFmtId="167" fontId="6" fillId="0" borderId="0" xfId="0" applyNumberFormat="1" applyFont="1" applyAlignment="1">
      <alignment/>
    </xf>
    <xf numFmtId="167" fontId="10" fillId="0" borderId="0" xfId="0" applyNumberFormat="1" applyFont="1" applyAlignment="1">
      <alignment/>
    </xf>
    <xf numFmtId="164" fontId="7" fillId="0" borderId="0" xfId="0" applyFont="1" applyBorder="1" applyAlignment="1">
      <alignment/>
    </xf>
    <xf numFmtId="168" fontId="0" fillId="0" borderId="0" xfId="0" applyNumberFormat="1" applyAlignment="1">
      <alignment/>
    </xf>
    <xf numFmtId="168" fontId="9" fillId="0" borderId="0" xfId="0" applyNumberFormat="1" applyFont="1" applyAlignment="1">
      <alignment/>
    </xf>
    <xf numFmtId="164" fontId="8" fillId="0" borderId="0" xfId="0" applyFont="1" applyAlignment="1">
      <alignment/>
    </xf>
    <xf numFmtId="167" fontId="8" fillId="0" borderId="0" xfId="0" applyNumberFormat="1" applyFont="1" applyAlignment="1">
      <alignment/>
    </xf>
    <xf numFmtId="167" fontId="11" fillId="0" borderId="0" xfId="0" applyNumberFormat="1" applyFont="1" applyAlignment="1">
      <alignment/>
    </xf>
    <xf numFmtId="164" fontId="13" fillId="2" borderId="0" xfId="0" applyFont="1" applyFill="1" applyAlignment="1">
      <alignment/>
    </xf>
    <xf numFmtId="164" fontId="14" fillId="2" borderId="0" xfId="0" applyFont="1" applyFill="1" applyAlignment="1">
      <alignment/>
    </xf>
    <xf numFmtId="167" fontId="15" fillId="2" borderId="0" xfId="0" applyNumberFormat="1" applyFont="1" applyFill="1" applyAlignment="1">
      <alignment/>
    </xf>
    <xf numFmtId="167" fontId="14" fillId="2" borderId="0" xfId="0" applyNumberFormat="1" applyFont="1" applyFill="1" applyAlignment="1">
      <alignment/>
    </xf>
    <xf numFmtId="169" fontId="0" fillId="0" borderId="0" xfId="0" applyNumberFormat="1" applyAlignment="1">
      <alignment/>
    </xf>
    <xf numFmtId="164" fontId="0" fillId="2" borderId="0" xfId="0" applyFont="1" applyFill="1" applyAlignment="1">
      <alignment/>
    </xf>
    <xf numFmtId="164" fontId="9" fillId="2" borderId="0" xfId="0" applyFont="1" applyFill="1" applyAlignment="1">
      <alignment/>
    </xf>
    <xf numFmtId="170" fontId="0" fillId="2" borderId="0" xfId="0" applyNumberFormat="1" applyFont="1" applyFill="1" applyAlignment="1">
      <alignment/>
    </xf>
    <xf numFmtId="170" fontId="9" fillId="2" borderId="0" xfId="0" applyNumberFormat="1" applyFont="1" applyFill="1" applyAlignment="1">
      <alignment/>
    </xf>
    <xf numFmtId="164" fontId="6" fillId="3" borderId="0" xfId="0" applyFont="1" applyFill="1" applyAlignment="1">
      <alignment/>
    </xf>
    <xf numFmtId="164" fontId="0" fillId="4" borderId="0" xfId="0" applyFill="1" applyAlignment="1">
      <alignment/>
    </xf>
    <xf numFmtId="164" fontId="6" fillId="0" borderId="0" xfId="0" applyFont="1" applyBorder="1" applyAlignment="1">
      <alignment horizontal="left"/>
    </xf>
    <xf numFmtId="164" fontId="6" fillId="0" borderId="2" xfId="0" applyFont="1" applyBorder="1" applyAlignment="1">
      <alignment horizontal="center"/>
    </xf>
    <xf numFmtId="164" fontId="0" fillId="5" borderId="0" xfId="0" applyFill="1" applyAlignment="1">
      <alignment/>
    </xf>
    <xf numFmtId="164" fontId="6" fillId="0" borderId="0" xfId="0" applyFont="1" applyAlignment="1">
      <alignment horizontal="left"/>
    </xf>
    <xf numFmtId="164" fontId="6" fillId="0" borderId="0" xfId="0" applyFont="1" applyBorder="1" applyAlignment="1">
      <alignment horizontal="center"/>
    </xf>
    <xf numFmtId="164" fontId="0" fillId="0" borderId="0" xfId="0" applyFont="1" applyAlignment="1">
      <alignment wrapText="1"/>
    </xf>
    <xf numFmtId="171" fontId="0" fillId="0" borderId="0" xfId="0" applyNumberFormat="1" applyAlignment="1">
      <alignment/>
    </xf>
    <xf numFmtId="172" fontId="0" fillId="4" borderId="0" xfId="0" applyNumberFormat="1" applyFill="1" applyAlignment="1">
      <alignment/>
    </xf>
    <xf numFmtId="169" fontId="0" fillId="4" borderId="0" xfId="0" applyNumberFormat="1" applyFill="1" applyAlignment="1">
      <alignment/>
    </xf>
    <xf numFmtId="171" fontId="6" fillId="3" borderId="0" xfId="0" applyNumberFormat="1" applyFont="1" applyFill="1" applyAlignment="1">
      <alignment/>
    </xf>
    <xf numFmtId="173" fontId="0" fillId="0" borderId="0" xfId="0" applyNumberFormat="1" applyAlignment="1">
      <alignment/>
    </xf>
    <xf numFmtId="167" fontId="0" fillId="4" borderId="0" xfId="0" applyNumberFormat="1" applyFill="1" applyAlignment="1">
      <alignment/>
    </xf>
    <xf numFmtId="172" fontId="0" fillId="5" borderId="0" xfId="0" applyNumberFormat="1" applyFill="1" applyAlignment="1">
      <alignment/>
    </xf>
    <xf numFmtId="164" fontId="8" fillId="5" borderId="0" xfId="0" applyFont="1" applyFill="1" applyAlignment="1">
      <alignment/>
    </xf>
    <xf numFmtId="172" fontId="0" fillId="0" borderId="0" xfId="0" applyNumberFormat="1" applyAlignment="1">
      <alignment/>
    </xf>
    <xf numFmtId="164" fontId="0" fillId="4" borderId="0" xfId="0" applyFont="1" applyFill="1" applyAlignment="1">
      <alignment/>
    </xf>
    <xf numFmtId="164" fontId="0" fillId="4" borderId="2" xfId="0" applyFill="1" applyBorder="1" applyAlignment="1">
      <alignment/>
    </xf>
    <xf numFmtId="172" fontId="0" fillId="5" borderId="0" xfId="0" applyNumberFormat="1" applyFill="1" applyBorder="1" applyAlignment="1">
      <alignment/>
    </xf>
    <xf numFmtId="164" fontId="17" fillId="0" borderId="0" xfId="0" applyNumberFormat="1" applyFont="1" applyBorder="1" applyAlignment="1">
      <alignment horizontal="left"/>
    </xf>
    <xf numFmtId="164" fontId="18" fillId="0" borderId="0" xfId="0" applyNumberFormat="1" applyFont="1" applyBorder="1" applyAlignment="1">
      <alignment horizontal="right"/>
    </xf>
    <xf numFmtId="172"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4" fontId="1" fillId="0" borderId="0" xfId="0" applyNumberFormat="1" applyFont="1" applyBorder="1" applyAlignment="1">
      <alignment vertical="center"/>
    </xf>
    <xf numFmtId="164" fontId="19" fillId="0" borderId="0" xfId="0" applyNumberFormat="1" applyFont="1" applyBorder="1" applyAlignment="1">
      <alignment horizontal="left"/>
    </xf>
    <xf numFmtId="164" fontId="20" fillId="0" borderId="5" xfId="0" applyNumberFormat="1" applyFont="1" applyBorder="1" applyAlignment="1">
      <alignment horizontal="left"/>
    </xf>
    <xf numFmtId="164" fontId="20" fillId="0" borderId="6" xfId="0" applyNumberFormat="1" applyFont="1" applyFill="1" applyBorder="1" applyAlignment="1">
      <alignment horizontal="center" wrapText="1"/>
    </xf>
    <xf numFmtId="164" fontId="20" fillId="0" borderId="6" xfId="0" applyNumberFormat="1" applyFont="1" applyBorder="1" applyAlignment="1">
      <alignment horizontal="center" wrapText="1"/>
    </xf>
    <xf numFmtId="164" fontId="21" fillId="0" borderId="7" xfId="0" applyFont="1" applyBorder="1" applyAlignment="1">
      <alignment horizontal="center"/>
    </xf>
    <xf numFmtId="175" fontId="22" fillId="0" borderId="8" xfId="21" applyNumberFormat="1" applyFont="1" applyBorder="1" applyAlignment="1" applyProtection="1">
      <alignment horizontal="right"/>
      <protection/>
    </xf>
    <xf numFmtId="173" fontId="22" fillId="0" borderId="9" xfId="21" applyNumberFormat="1" applyFont="1" applyBorder="1" applyAlignment="1" applyProtection="1">
      <alignment horizontal="right" indent="1"/>
      <protection/>
    </xf>
    <xf numFmtId="173" fontId="22" fillId="0" borderId="8" xfId="21" applyNumberFormat="1" applyFont="1" applyBorder="1" applyAlignment="1" applyProtection="1">
      <alignment horizontal="right"/>
      <protection/>
    </xf>
    <xf numFmtId="175" fontId="22" fillId="0" borderId="0" xfId="21" applyNumberFormat="1" applyFont="1" applyBorder="1" applyAlignment="1" applyProtection="1">
      <alignment horizontal="right"/>
      <protection/>
    </xf>
    <xf numFmtId="164" fontId="21" fillId="0" borderId="10" xfId="0" applyFont="1" applyBorder="1" applyAlignment="1">
      <alignment horizontal="center"/>
    </xf>
    <xf numFmtId="175" fontId="22" fillId="0" borderId="11" xfId="21" applyNumberFormat="1" applyFont="1" applyBorder="1" applyAlignment="1" applyProtection="1">
      <alignment horizontal="right"/>
      <protection/>
    </xf>
    <xf numFmtId="173" fontId="22" fillId="0" borderId="12" xfId="21" applyNumberFormat="1" applyFont="1" applyBorder="1" applyAlignment="1" applyProtection="1">
      <alignment horizontal="right" indent="1"/>
      <protection/>
    </xf>
    <xf numFmtId="173" fontId="22" fillId="0" borderId="11" xfId="21" applyNumberFormat="1" applyFont="1" applyBorder="1" applyAlignment="1" applyProtection="1">
      <alignment horizontal="right"/>
      <protection/>
    </xf>
    <xf numFmtId="164" fontId="23" fillId="0" borderId="0" xfId="20" applyNumberFormat="1" applyFont="1" applyFill="1" applyBorder="1" applyAlignment="1" applyProtection="1">
      <alignment horizontal="left"/>
      <protection/>
    </xf>
    <xf numFmtId="173" fontId="22" fillId="0" borderId="0" xfId="15" applyNumberFormat="1" applyFont="1" applyFill="1" applyBorder="1" applyAlignment="1" applyProtection="1">
      <alignment horizontal="right"/>
      <protection/>
    </xf>
    <xf numFmtId="173" fontId="22" fillId="0" borderId="0" xfId="15" applyNumberFormat="1" applyFont="1" applyFill="1" applyBorder="1" applyAlignment="1" applyProtection="1">
      <alignment horizontal="right" indent="2"/>
      <protection/>
    </xf>
    <xf numFmtId="164" fontId="21" fillId="0" borderId="0" xfId="0" applyFont="1" applyBorder="1" applyAlignment="1">
      <alignment horizontal="right"/>
    </xf>
    <xf numFmtId="172" fontId="21" fillId="0" borderId="0" xfId="0" applyNumberFormat="1" applyFont="1" applyBorder="1" applyAlignment="1">
      <alignment horizontal="right" indent="2"/>
    </xf>
    <xf numFmtId="173" fontId="21" fillId="0" borderId="0" xfId="15" applyNumberFormat="1" applyFont="1" applyFill="1" applyBorder="1" applyAlignment="1" applyProtection="1">
      <alignment horizontal="right" indent="2"/>
      <protection/>
    </xf>
    <xf numFmtId="174" fontId="22" fillId="0" borderId="0" xfId="0" applyNumberFormat="1" applyFont="1" applyAlignment="1">
      <alignment/>
    </xf>
    <xf numFmtId="164" fontId="22" fillId="0" borderId="0" xfId="0" applyNumberFormat="1" applyFont="1" applyBorder="1" applyAlignment="1">
      <alignment horizontal="right" vertical="center"/>
    </xf>
    <xf numFmtId="174" fontId="22" fillId="0" borderId="0" xfId="0" applyNumberFormat="1" applyFont="1" applyBorder="1" applyAlignment="1">
      <alignment horizontal="right"/>
    </xf>
    <xf numFmtId="174" fontId="2" fillId="0" borderId="0" xfId="0" applyNumberFormat="1" applyFont="1" applyAlignment="1">
      <alignment/>
    </xf>
    <xf numFmtId="164" fontId="21" fillId="0" borderId="0" xfId="0" applyFont="1" applyAlignment="1">
      <alignment/>
    </xf>
    <xf numFmtId="164" fontId="22" fillId="0" borderId="0" xfId="20" applyNumberFormat="1" applyFont="1" applyFill="1" applyBorder="1" applyAlignment="1" applyProtection="1">
      <alignment horizontal="left"/>
      <protection/>
    </xf>
    <xf numFmtId="164" fontId="21" fillId="0" borderId="0" xfId="0" applyFont="1" applyAlignment="1">
      <alignment/>
    </xf>
    <xf numFmtId="164" fontId="0" fillId="0" borderId="0" xfId="0" applyFont="1" applyAlignment="1">
      <alignment/>
    </xf>
    <xf numFmtId="164" fontId="0" fillId="0" borderId="13" xfId="0" applyFont="1" applyBorder="1" applyAlignment="1">
      <alignment/>
    </xf>
    <xf numFmtId="167" fontId="0" fillId="0" borderId="14" xfId="0" applyNumberFormat="1" applyBorder="1" applyAlignment="1">
      <alignment/>
    </xf>
    <xf numFmtId="167" fontId="0" fillId="0" borderId="15" xfId="0" applyNumberFormat="1" applyBorder="1" applyAlignment="1">
      <alignment/>
    </xf>
    <xf numFmtId="164" fontId="0" fillId="0" borderId="2" xfId="0" applyFont="1" applyBorder="1" applyAlignment="1">
      <alignment horizontal="center"/>
    </xf>
    <xf numFmtId="164" fontId="0" fillId="0" borderId="16" xfId="0" applyFont="1" applyBorder="1" applyAlignment="1">
      <alignment/>
    </xf>
    <xf numFmtId="167" fontId="0" fillId="0" borderId="0" xfId="0" applyNumberFormat="1" applyBorder="1" applyAlignment="1">
      <alignment/>
    </xf>
    <xf numFmtId="167" fontId="0" fillId="0" borderId="17" xfId="0" applyNumberFormat="1" applyBorder="1" applyAlignment="1">
      <alignment/>
    </xf>
    <xf numFmtId="164" fontId="0" fillId="0" borderId="18" xfId="0" applyFont="1" applyBorder="1" applyAlignment="1">
      <alignment/>
    </xf>
    <xf numFmtId="167" fontId="0" fillId="0" borderId="19" xfId="0" applyNumberFormat="1" applyBorder="1" applyAlignment="1">
      <alignment/>
    </xf>
    <xf numFmtId="167" fontId="13" fillId="0" borderId="20" xfId="0" applyNumberFormat="1" applyFont="1" applyBorder="1" applyAlignment="1">
      <alignment/>
    </xf>
    <xf numFmtId="164" fontId="26" fillId="0" borderId="0" xfId="0" applyFont="1" applyAlignment="1">
      <alignment/>
    </xf>
    <xf numFmtId="177" fontId="26" fillId="0" borderId="0" xfId="0" applyNumberFormat="1" applyFont="1" applyAlignment="1">
      <alignment horizontal="right"/>
    </xf>
    <xf numFmtId="164" fontId="26" fillId="0" borderId="2" xfId="0" applyFont="1" applyBorder="1" applyAlignment="1">
      <alignment horizontal="right"/>
    </xf>
    <xf numFmtId="177" fontId="27" fillId="0" borderId="2" xfId="0" applyNumberFormat="1" applyFont="1" applyBorder="1" applyAlignment="1">
      <alignment horizontal="center" wrapText="1"/>
    </xf>
    <xf numFmtId="177" fontId="26" fillId="0" borderId="0" xfId="0" applyNumberFormat="1" applyFont="1" applyAlignment="1">
      <alignment horizontal="center" wrapText="1"/>
    </xf>
    <xf numFmtId="164" fontId="24" fillId="0" borderId="0" xfId="20" applyNumberFormat="1" applyFont="1" applyFill="1" applyBorder="1" applyAlignment="1" applyProtection="1">
      <alignment/>
      <protection/>
    </xf>
    <xf numFmtId="164" fontId="28" fillId="0" borderId="0" xfId="0" applyFont="1" applyAlignment="1">
      <alignment/>
    </xf>
    <xf numFmtId="164" fontId="6" fillId="0" borderId="0" xfId="0" applyFont="1" applyAlignment="1">
      <alignment wrapText="1"/>
    </xf>
    <xf numFmtId="178" fontId="0" fillId="0" borderId="0" xfId="0" applyNumberFormat="1" applyAlignment="1">
      <alignment/>
    </xf>
    <xf numFmtId="164" fontId="29" fillId="6" borderId="21" xfId="0" applyFont="1" applyFill="1" applyBorder="1" applyAlignment="1">
      <alignment horizontal="right" vertical="top" wrapText="1"/>
    </xf>
    <xf numFmtId="164" fontId="30" fillId="6" borderId="21" xfId="0" applyFont="1" applyFill="1" applyBorder="1" applyAlignment="1">
      <alignment vertical="top" wrapText="1"/>
    </xf>
    <xf numFmtId="164" fontId="31" fillId="6" borderId="21" xfId="0" applyFont="1" applyFill="1" applyBorder="1" applyAlignment="1">
      <alignment vertical="top" wrapText="1"/>
    </xf>
    <xf numFmtId="164" fontId="29" fillId="7" borderId="21" xfId="0" applyFont="1" applyFill="1" applyBorder="1" applyAlignment="1">
      <alignment horizontal="right" vertical="center" wrapText="1"/>
    </xf>
    <xf numFmtId="164" fontId="31" fillId="7" borderId="21" xfId="0" applyFont="1" applyFill="1" applyBorder="1" applyAlignment="1">
      <alignment horizontal="center" vertical="top" wrapText="1"/>
    </xf>
    <xf numFmtId="164" fontId="32" fillId="8" borderId="21" xfId="0" applyFont="1" applyFill="1" applyBorder="1" applyAlignment="1">
      <alignment wrapText="1"/>
    </xf>
    <xf numFmtId="164" fontId="33" fillId="9" borderId="21" xfId="0" applyFont="1" applyFill="1" applyBorder="1" applyAlignment="1">
      <alignment horizontal="center"/>
    </xf>
    <xf numFmtId="164" fontId="34" fillId="8" borderId="21" xfId="0" applyFont="1" applyFill="1" applyBorder="1" applyAlignment="1">
      <alignment vertical="top" wrapText="1"/>
    </xf>
    <xf numFmtId="164" fontId="2" fillId="0" borderId="21" xfId="0" applyNumberFormat="1" applyFont="1" applyBorder="1" applyAlignment="1">
      <alignment horizontal="right"/>
    </xf>
    <xf numFmtId="164" fontId="2" fillId="10" borderId="21" xfId="0" applyNumberFormat="1" applyFont="1" applyFill="1" applyBorder="1" applyAlignment="1">
      <alignment horizontal="right"/>
    </xf>
    <xf numFmtId="164" fontId="36" fillId="0" borderId="0" xfId="0" applyFont="1" applyAlignment="1">
      <alignment horizontal="left"/>
    </xf>
    <xf numFmtId="164" fontId="34" fillId="0" borderId="0" xfId="0" applyFont="1" applyAlignment="1">
      <alignment horizontal="left"/>
    </xf>
    <xf numFmtId="164" fontId="32" fillId="0" borderId="0" xfId="0" applyFont="1" applyAlignment="1">
      <alignment horizontal="left"/>
    </xf>
    <xf numFmtId="164" fontId="37" fillId="0" borderId="0" xfId="23" applyNumberFormat="1" applyFont="1" applyFill="1" applyBorder="1" applyAlignment="1" applyProtection="1">
      <alignment horizontal="left" vertical="center"/>
      <protection/>
    </xf>
    <xf numFmtId="164" fontId="1" fillId="0" borderId="0" xfId="31" applyNumberFormat="1" applyFont="1" applyFill="1" applyBorder="1" applyAlignment="1" applyProtection="1">
      <alignment/>
      <protection/>
    </xf>
    <xf numFmtId="164" fontId="3" fillId="0" borderId="0" xfId="38" applyNumberFormat="1" applyFont="1" applyFill="1" applyBorder="1" applyAlignment="1" applyProtection="1">
      <alignment horizontal="left" vertical="center" wrapText="1"/>
      <protection/>
    </xf>
    <xf numFmtId="164" fontId="4" fillId="0" borderId="0" xfId="39" applyNumberFormat="1" applyFont="1" applyFill="1" applyBorder="1" applyAlignment="1" applyProtection="1">
      <alignment vertical="center" wrapText="1"/>
      <protection/>
    </xf>
    <xf numFmtId="164" fontId="5" fillId="0" borderId="4" xfId="41" applyNumberFormat="1" applyFont="1" applyFill="1" applyBorder="1" applyAlignment="1" applyProtection="1">
      <alignment horizontal="center" vertical="center" wrapText="1"/>
      <protection/>
    </xf>
    <xf numFmtId="164" fontId="1" fillId="0" borderId="1" xfId="44" applyNumberFormat="1" applyFont="1" applyFill="1" applyBorder="1" applyAlignment="1" applyProtection="1">
      <alignment horizontal="left" vertical="center" wrapText="1"/>
      <protection/>
    </xf>
    <xf numFmtId="164" fontId="1" fillId="0" borderId="0" xfId="26" applyNumberFormat="1" applyFont="1" applyFill="1" applyBorder="1" applyAlignment="1" applyProtection="1">
      <alignment horizontal="left" vertical="center" wrapText="1"/>
      <protection/>
    </xf>
    <xf numFmtId="164" fontId="1" fillId="0" borderId="2" xfId="29" applyNumberFormat="1" applyFont="1" applyFill="1" applyBorder="1" applyAlignment="1" applyProtection="1">
      <alignment horizontal="left" vertical="center" wrapText="1"/>
      <protection/>
    </xf>
    <xf numFmtId="164" fontId="1" fillId="0" borderId="3" xfId="33" applyNumberFormat="1" applyFont="1" applyFill="1" applyBorder="1" applyAlignment="1" applyProtection="1">
      <alignment horizontal="left" vertical="center" wrapText="1"/>
      <protection/>
    </xf>
    <xf numFmtId="164" fontId="5" fillId="0" borderId="4" xfId="42" applyNumberFormat="1" applyFont="1" applyFill="1" applyBorder="1" applyAlignment="1" applyProtection="1">
      <alignment horizontal="center" vertical="center" wrapText="1"/>
      <protection/>
    </xf>
    <xf numFmtId="166" fontId="1" fillId="0" borderId="1" xfId="24" applyNumberFormat="1" applyFont="1" applyFill="1" applyBorder="1" applyAlignment="1" applyProtection="1">
      <alignment horizontal="right" vertical="center" wrapText="1"/>
      <protection/>
    </xf>
    <xf numFmtId="166" fontId="1" fillId="0" borderId="0" xfId="27" applyNumberFormat="1" applyFont="1" applyFill="1" applyBorder="1" applyAlignment="1" applyProtection="1">
      <alignment horizontal="right" vertical="center" wrapText="1"/>
      <protection/>
    </xf>
    <xf numFmtId="164" fontId="38" fillId="0" borderId="0" xfId="0" applyNumberFormat="1" applyFont="1" applyAlignment="1">
      <alignment horizontal="right" vertical="center" wrapText="1"/>
    </xf>
    <xf numFmtId="164" fontId="38" fillId="0" borderId="22" xfId="0" applyNumberFormat="1" applyFont="1" applyFill="1" applyBorder="1" applyAlignment="1">
      <alignment horizontal="right" vertical="center" wrapText="1"/>
    </xf>
    <xf numFmtId="164" fontId="38" fillId="0" borderId="23" xfId="0" applyNumberFormat="1" applyFont="1" applyFill="1" applyBorder="1" applyAlignment="1">
      <alignment horizontal="right" vertical="center" wrapText="1"/>
    </xf>
    <xf numFmtId="164" fontId="38" fillId="0" borderId="24" xfId="45" applyNumberFormat="1" applyFont="1" applyFill="1" applyBorder="1" applyAlignment="1" applyProtection="1">
      <alignment horizontal="right" vertical="center" wrapText="1"/>
      <protection/>
    </xf>
    <xf numFmtId="166" fontId="1" fillId="0" borderId="2" xfId="30" applyNumberFormat="1" applyFont="1" applyFill="1" applyBorder="1" applyAlignment="1" applyProtection="1">
      <alignment horizontal="right" vertical="center" wrapText="1"/>
      <protection/>
    </xf>
    <xf numFmtId="166" fontId="1" fillId="0" borderId="3" xfId="34" applyNumberFormat="1" applyFont="1" applyFill="1" applyBorder="1" applyAlignment="1" applyProtection="1">
      <alignment horizontal="right" vertical="center" wrapText="1"/>
      <protection/>
    </xf>
    <xf numFmtId="164" fontId="1" fillId="0" borderId="0" xfId="22" applyFont="1" applyFill="1" applyAlignment="1" applyProtection="1">
      <alignment horizontal="right"/>
      <protection locked="0"/>
    </xf>
    <xf numFmtId="173" fontId="1" fillId="0" borderId="0" xfId="22" applyNumberFormat="1" applyFont="1" applyFill="1" applyAlignment="1" applyProtection="1">
      <alignment horizontal="right"/>
      <protection locked="0"/>
    </xf>
    <xf numFmtId="172" fontId="1" fillId="0" borderId="0" xfId="22" applyNumberFormat="1" applyFont="1" applyFill="1" applyAlignment="1" applyProtection="1">
      <alignment horizontal="right"/>
      <protection locked="0"/>
    </xf>
    <xf numFmtId="164" fontId="1" fillId="0" borderId="0" xfId="22" applyFont="1" applyFill="1" applyProtection="1">
      <alignment/>
      <protection locked="0"/>
    </xf>
    <xf numFmtId="164" fontId="40" fillId="0" borderId="0" xfId="22" applyFont="1" applyFill="1" applyAlignment="1" applyProtection="1">
      <alignment/>
      <protection locked="0"/>
    </xf>
    <xf numFmtId="164" fontId="1" fillId="0" borderId="0" xfId="22" applyFont="1" applyFill="1" applyAlignment="1" applyProtection="1">
      <alignment/>
      <protection locked="0"/>
    </xf>
    <xf numFmtId="164" fontId="41" fillId="0" borderId="0" xfId="22" applyFont="1" applyFill="1" applyBorder="1" applyAlignment="1" applyProtection="1">
      <alignment horizontal="left" wrapText="1"/>
      <protection locked="0"/>
    </xf>
    <xf numFmtId="164" fontId="1" fillId="0" borderId="0" xfId="22" applyFont="1" applyFill="1" applyAlignment="1" applyProtection="1">
      <alignment horizontal="left"/>
      <protection locked="0"/>
    </xf>
    <xf numFmtId="175" fontId="1" fillId="0" borderId="0" xfId="22" applyNumberFormat="1" applyFont="1" applyFill="1" applyAlignment="1" applyProtection="1">
      <alignment horizontal="right"/>
      <protection locked="0"/>
    </xf>
    <xf numFmtId="164" fontId="1" fillId="0" borderId="6" xfId="22" applyFont="1" applyFill="1" applyBorder="1" applyAlignment="1" applyProtection="1">
      <alignment horizontal="left" vertical="top" wrapText="1"/>
      <protection locked="0"/>
    </xf>
    <xf numFmtId="173" fontId="1" fillId="0" borderId="6" xfId="22" applyNumberFormat="1" applyFont="1" applyFill="1" applyBorder="1" applyAlignment="1" applyProtection="1">
      <alignment horizontal="center"/>
      <protection locked="0"/>
    </xf>
    <xf numFmtId="173" fontId="1" fillId="0" borderId="5" xfId="22" applyNumberFormat="1" applyFont="1" applyFill="1" applyBorder="1" applyAlignment="1" applyProtection="1">
      <alignment horizontal="center"/>
      <protection locked="0"/>
    </xf>
    <xf numFmtId="173" fontId="1" fillId="0" borderId="12" xfId="22" applyNumberFormat="1" applyFont="1" applyFill="1" applyBorder="1" applyAlignment="1" applyProtection="1">
      <alignment horizontal="center"/>
      <protection locked="0"/>
    </xf>
    <xf numFmtId="173" fontId="1" fillId="0" borderId="10" xfId="22" applyNumberFormat="1" applyFont="1" applyFill="1" applyBorder="1" applyAlignment="1" applyProtection="1">
      <alignment horizontal="center"/>
      <protection locked="0"/>
    </xf>
    <xf numFmtId="172" fontId="1" fillId="0" borderId="6" xfId="22" applyNumberFormat="1" applyFont="1" applyFill="1" applyBorder="1" applyAlignment="1" applyProtection="1">
      <alignment horizontal="center"/>
      <protection locked="0"/>
    </xf>
    <xf numFmtId="173" fontId="1" fillId="0" borderId="6" xfId="22" applyNumberFormat="1" applyFont="1" applyFill="1" applyBorder="1" applyAlignment="1" applyProtection="1">
      <alignment horizontal="center" wrapText="1"/>
      <protection locked="0"/>
    </xf>
    <xf numFmtId="164" fontId="1" fillId="0" borderId="0" xfId="22" applyFont="1" applyFill="1" applyAlignment="1" applyProtection="1">
      <alignment wrapText="1"/>
      <protection locked="0"/>
    </xf>
    <xf numFmtId="172" fontId="1" fillId="0" borderId="0" xfId="22" applyNumberFormat="1" applyFont="1" applyFill="1" applyBorder="1" applyAlignment="1" applyProtection="1">
      <alignment horizontal="right"/>
      <protection locked="0"/>
    </xf>
    <xf numFmtId="175" fontId="1" fillId="0" borderId="0" xfId="22" applyNumberFormat="1" applyFont="1" applyFill="1" applyProtection="1">
      <alignment/>
      <protection locked="0"/>
    </xf>
    <xf numFmtId="164" fontId="1" fillId="0" borderId="0" xfId="22" applyFont="1" applyFill="1" applyBorder="1" applyAlignment="1" applyProtection="1">
      <alignment horizontal="right"/>
      <protection locked="0"/>
    </xf>
    <xf numFmtId="173" fontId="1" fillId="0" borderId="0" xfId="22" applyNumberFormat="1" applyFont="1" applyFill="1" applyBorder="1" applyAlignment="1">
      <alignment horizontal="right" wrapText="1"/>
      <protection/>
    </xf>
    <xf numFmtId="167" fontId="1" fillId="0" borderId="0" xfId="22" applyNumberFormat="1" applyFont="1" applyFill="1" applyProtection="1">
      <alignment/>
      <protection locked="0"/>
    </xf>
    <xf numFmtId="164" fontId="41" fillId="0" borderId="0" xfId="22" applyFont="1" applyFill="1" applyProtection="1">
      <alignment/>
      <protection locked="0"/>
    </xf>
    <xf numFmtId="164" fontId="41" fillId="0" borderId="0" xfId="22" applyFont="1" applyFill="1" applyAlignment="1" applyProtection="1">
      <alignment horizontal="right"/>
      <protection locked="0"/>
    </xf>
    <xf numFmtId="164" fontId="41" fillId="3" borderId="0" xfId="22" applyFont="1" applyFill="1" applyAlignment="1" applyProtection="1">
      <alignment horizontal="right"/>
      <protection locked="0"/>
    </xf>
    <xf numFmtId="173" fontId="41" fillId="3" borderId="0" xfId="22" applyNumberFormat="1" applyFont="1" applyFill="1" applyAlignment="1" applyProtection="1">
      <alignment horizontal="right"/>
      <protection locked="0"/>
    </xf>
    <xf numFmtId="172" fontId="41" fillId="3" borderId="0" xfId="22" applyNumberFormat="1" applyFont="1" applyFill="1" applyAlignment="1" applyProtection="1">
      <alignment horizontal="right"/>
      <protection locked="0"/>
    </xf>
    <xf numFmtId="175" fontId="41" fillId="3" borderId="0" xfId="22" applyNumberFormat="1" applyFont="1" applyFill="1" applyProtection="1">
      <alignment/>
      <protection locked="0"/>
    </xf>
    <xf numFmtId="164" fontId="41" fillId="3" borderId="0" xfId="22" applyFont="1" applyFill="1" applyProtection="1">
      <alignment/>
      <protection locked="0"/>
    </xf>
    <xf numFmtId="164" fontId="1" fillId="0" borderId="0" xfId="22" applyFont="1" applyFill="1" applyBorder="1" applyAlignment="1" applyProtection="1">
      <alignment vertical="top"/>
      <protection locked="0"/>
    </xf>
    <xf numFmtId="164" fontId="1" fillId="0" borderId="0" xfId="22" applyFont="1" applyFill="1" applyBorder="1" applyAlignment="1" applyProtection="1">
      <alignment/>
      <protection locked="0"/>
    </xf>
    <xf numFmtId="173" fontId="1" fillId="0" borderId="0" xfId="22" applyNumberFormat="1" applyFont="1" applyFill="1" applyBorder="1" applyAlignment="1" applyProtection="1">
      <alignment horizontal="center" wrapText="1"/>
      <protection locked="0"/>
    </xf>
    <xf numFmtId="173" fontId="1" fillId="0" borderId="0" xfId="22" applyNumberFormat="1" applyFont="1" applyFill="1" applyBorder="1" applyAlignment="1" applyProtection="1">
      <alignment horizontal="right"/>
      <protection locked="0"/>
    </xf>
    <xf numFmtId="164" fontId="1" fillId="0" borderId="0" xfId="22" applyFont="1" applyFill="1" applyBorder="1" applyAlignment="1">
      <alignment horizontal="right" wrapText="1"/>
      <protection/>
    </xf>
    <xf numFmtId="164" fontId="1" fillId="0" borderId="2" xfId="22" applyFont="1" applyFill="1" applyBorder="1" applyProtection="1">
      <alignment/>
      <protection locked="0"/>
    </xf>
    <xf numFmtId="164" fontId="1" fillId="0" borderId="2" xfId="22" applyFont="1" applyFill="1" applyBorder="1" applyAlignment="1" applyProtection="1">
      <alignment horizontal="right"/>
      <protection locked="0"/>
    </xf>
    <xf numFmtId="173" fontId="1" fillId="0" borderId="2" xfId="22" applyNumberFormat="1" applyFont="1" applyFill="1" applyBorder="1" applyAlignment="1" applyProtection="1">
      <alignment horizontal="right"/>
      <protection locked="0"/>
    </xf>
    <xf numFmtId="172" fontId="1" fillId="0" borderId="2" xfId="22" applyNumberFormat="1" applyFont="1" applyFill="1" applyBorder="1" applyAlignment="1" applyProtection="1">
      <alignment horizontal="right"/>
      <protection locked="0"/>
    </xf>
    <xf numFmtId="164" fontId="2" fillId="0" borderId="0" xfId="22" applyFont="1" applyFill="1" applyAlignment="1" applyProtection="1">
      <alignment horizontal="left"/>
      <protection locked="0"/>
    </xf>
    <xf numFmtId="173" fontId="2" fillId="0" borderId="0" xfId="22" applyNumberFormat="1" applyFont="1" applyFill="1" applyAlignment="1" applyProtection="1">
      <alignment horizontal="right"/>
      <protection locked="0"/>
    </xf>
    <xf numFmtId="172" fontId="2" fillId="0" borderId="0" xfId="22" applyNumberFormat="1" applyFont="1" applyFill="1" applyAlignment="1" applyProtection="1">
      <alignment horizontal="right"/>
      <protection locked="0"/>
    </xf>
    <xf numFmtId="164" fontId="2" fillId="0" borderId="0" xfId="22" applyFont="1" applyFill="1" applyProtection="1">
      <alignment/>
      <protection locked="0"/>
    </xf>
    <xf numFmtId="164" fontId="2" fillId="0" borderId="0" xfId="22" applyFont="1" applyFill="1" applyAlignment="1" applyProtection="1">
      <alignment/>
      <protection locked="0"/>
    </xf>
    <xf numFmtId="164" fontId="2" fillId="0" borderId="0" xfId="22" applyFont="1" applyFill="1" applyBorder="1" applyAlignment="1" applyProtection="1">
      <alignment wrapText="1"/>
      <protection locked="0"/>
    </xf>
    <xf numFmtId="164" fontId="2" fillId="0" borderId="0" xfId="22" applyFont="1" applyFill="1" applyAlignment="1" applyProtection="1">
      <alignment vertical="center"/>
      <protection locked="0"/>
    </xf>
  </cellXfs>
  <cellStyles count="32">
    <cellStyle name="Normal" xfId="0"/>
    <cellStyle name="Comma" xfId="15"/>
    <cellStyle name="Comma [0]" xfId="16"/>
    <cellStyle name="Currency" xfId="17"/>
    <cellStyle name="Currency [0]" xfId="18"/>
    <cellStyle name="Percent" xfId="19"/>
    <cellStyle name="Hyperlink" xfId="20"/>
    <cellStyle name="Comma 2" xfId="21"/>
    <cellStyle name="Normal 2" xfId="22"/>
    <cellStyle name="ss1" xfId="23"/>
    <cellStyle name="ss10" xfId="24"/>
    <cellStyle name="ss12" xfId="25"/>
    <cellStyle name="ss13" xfId="26"/>
    <cellStyle name="ss14" xfId="27"/>
    <cellStyle name="ss16" xfId="28"/>
    <cellStyle name="ss17" xfId="29"/>
    <cellStyle name="ss19" xfId="30"/>
    <cellStyle name="ss2" xfId="31"/>
    <cellStyle name="ss20" xfId="32"/>
    <cellStyle name="ss21" xfId="33"/>
    <cellStyle name="ss23" xfId="34"/>
    <cellStyle name="ss24" xfId="35"/>
    <cellStyle name="ss25" xfId="36"/>
    <cellStyle name="ss26" xfId="37"/>
    <cellStyle name="ss3" xfId="38"/>
    <cellStyle name="ss4" xfId="39"/>
    <cellStyle name="ss5" xfId="40"/>
    <cellStyle name="ss6" xfId="41"/>
    <cellStyle name="ss7" xfId="42"/>
    <cellStyle name="ss8" xfId="43"/>
    <cellStyle name="ss9" xfId="44"/>
    <cellStyle name="Excel_BuiltIn_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15</xdr:col>
      <xdr:colOff>400050</xdr:colOff>
      <xdr:row>73</xdr:row>
      <xdr:rowOff>47625</xdr:rowOff>
    </xdr:to>
    <xdr:sp fLocksText="0">
      <xdr:nvSpPr>
        <xdr:cNvPr id="1" name="TextBox 1"/>
        <xdr:cNvSpPr txBox="1">
          <a:spLocks noChangeArrowheads="1"/>
        </xdr:cNvSpPr>
      </xdr:nvSpPr>
      <xdr:spPr>
        <a:xfrm>
          <a:off x="247650" y="76200"/>
          <a:ext cx="9296400" cy="138779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1/2014
By John Fernald
Replication file for Figure 2 of "The Future of U.S. Economic Growth", AER Papers and Proceedings.
This spreadsheet updates Chad Jones's 2002 R&amp;D intensity measure and his Table 1.  The updated figures are in Figure 2 of Fernald and Jones (2014).  Jones's original data ran 1950-1993.  This spreadsheet updates to 2007.  There are some methodological differences and different data sources in several places., which explain the difference in figures.
</a:t>
          </a:r>
          <a:r>
            <a:rPr lang="en-US" cap="none" sz="1100" b="1" i="0" u="none" baseline="0">
              <a:solidFill>
                <a:srgbClr val="000000"/>
              </a:solidFill>
              <a:latin typeface="Calibri"/>
              <a:ea typeface="Calibri"/>
              <a:cs typeface="Calibri"/>
            </a:rPr>
            <a:t>"</a:t>
          </a:r>
          <a:r>
            <a:rPr lang="en-US" cap="none" sz="1100" b="1" i="0" u="sng" baseline="0">
              <a:solidFill>
                <a:srgbClr val="000000"/>
              </a:solidFill>
              <a:latin typeface="Calibri"/>
              <a:ea typeface="Calibri"/>
              <a:cs typeface="Calibri"/>
            </a:rPr>
            <a:t>Updated Table 1</a:t>
          </a:r>
          <a:r>
            <a:rPr lang="en-US" cap="none" sz="1100" b="0" i="0" u="none" baseline="0">
              <a:solidFill>
                <a:srgbClr val="000000"/>
              </a:solidFill>
              <a:latin typeface="Calibri"/>
              <a:ea typeface="Calibri"/>
              <a:cs typeface="Calibri"/>
            </a:rPr>
            <a:t>" pulls together the various data pieces to replicate the data in Figure 2 of Fernald and Jones (2014).  Most of the key pieces of data used in that table are in the background spreadsheets.
Some differences in sources relative to Jones (2002):
For Human capital </a:t>
          </a:r>
          <a:r>
            <a:rPr lang="en-US" cap="none" sz="1100" b="0" i="1" u="none" baseline="0">
              <a:solidFill>
                <a:srgbClr val="000000"/>
              </a:solidFill>
              <a:latin typeface="Calibri"/>
              <a:ea typeface="Calibri"/>
              <a:cs typeface="Calibri"/>
            </a:rPr>
            <a:t>h</a:t>
          </a:r>
          <a:r>
            <a:rPr lang="en-US" cap="none" sz="1100" b="0" i="0" u="none" baseline="0">
              <a:solidFill>
                <a:srgbClr val="000000"/>
              </a:solidFill>
              <a:latin typeface="Calibri"/>
              <a:ea typeface="Calibri"/>
              <a:cs typeface="Calibri"/>
            </a:rPr>
            <a:t>, I use  data from Jorgenson, Ho, and Samuels (2014).  That includes education (which is a positive throughout), age (a proxy for experience), and gender.   The methodology is different from what Jones used (years of schooling times a Mincer coefficient) but conceptually it is similar.  Conceptually, it's better than simply using years of schooling, but the main force driving it is education.    The Table also shows the corresponding BLS labor-composition index, which is a little lower.
Total economy hours uses unpublished BLS total economy hours sent to Fernald by John Glaser at BLS Sept 23, 2013.
Total economy capital:  I do some quick and dirty calculations to weight the Fernald  nonresidential business sector dk series with dk_gov and dk_residential.  Amazingly, despite the fact this is more sophisticated than Jones's naive stock estimates...the results are about indistinguishable.    
The first formula is </a:t>
          </a:r>
          <a:r>
            <a:rPr lang="en-US" cap="none" sz="1100" b="1" i="0" u="none" baseline="0">
              <a:solidFill>
                <a:srgbClr val="000000"/>
              </a:solidFill>
              <a:latin typeface="Calibri"/>
              <a:ea typeface="Calibri"/>
              <a:cs typeface="Calibri"/>
            </a:rPr>
            <a:t>dk_private = 0.7*dk_nonres + 0.3*dk_res .
</a:t>
          </a:r>
          <a:r>
            <a:rPr lang="en-US" cap="none" sz="1100" b="0" i="0" u="none" baseline="0">
              <a:solidFill>
                <a:srgbClr val="000000"/>
              </a:solidFill>
              <a:latin typeface="Calibri"/>
              <a:ea typeface="Calibri"/>
              <a:cs typeface="Calibri"/>
            </a:rPr>
            <a:t>Rationale:  Relative weights are [(r+delta_nonres)/(r_delta_res)]*[(NomK nonres)/(NomK res)].   [(NomK nonres)/(NomK res)] averages 1.16 (Done quickly and interactively on Haver as EPN@CAPSTOCK   [Net Stock: Private Fixed Nonresidential Assets (Bil.$)] divided by EPR@CAPSTOCK   [Net Stock: Private Residential Fixed Assets (Bil.$)].
If r=0.05 and delta_nonres = 0.10, delta_res = 0.025, then [(r+delta_nonres)/(r_delta_res)]=2.
So 2*1.16 is approximately 2-1/3=(0.7/0.3) ...or </a:t>
          </a:r>
          <a:r>
            <a:rPr lang="en-US" cap="none" sz="1100" b="1" i="0" u="none" baseline="0">
              <a:solidFill>
                <a:srgbClr val="000000"/>
              </a:solidFill>
              <a:latin typeface="Calibri"/>
              <a:ea typeface="Calibri"/>
              <a:cs typeface="Calibri"/>
            </a:rPr>
            <a:t>dk_private = 0.7*dk_nonres + 0.3*dk_res 
</a:t>
          </a:r>
          <a:r>
            <a:rPr lang="en-US" cap="none" sz="1100" b="0" i="0" u="none" baseline="0">
              <a:solidFill>
                <a:srgbClr val="000000"/>
              </a:solidFill>
              <a:latin typeface="Calibri"/>
              <a:ea typeface="Calibri"/>
              <a:cs typeface="Calibri"/>
            </a:rPr>
            <a:t>
The second formula is  </a:t>
          </a:r>
          <a:r>
            <a:rPr lang="en-US" cap="none" sz="1100" b="1" i="0" u="none" baseline="0">
              <a:solidFill>
                <a:srgbClr val="000000"/>
              </a:solidFill>
              <a:latin typeface="Calibri"/>
              <a:ea typeface="Calibri"/>
              <a:cs typeface="Calibri"/>
            </a:rPr>
            <a:t>dk = 0.75*dk_private + 0.25*dk_govt
</a:t>
          </a:r>
          <a:r>
            <a:rPr lang="en-US" cap="none" sz="1100" b="0" i="0" u="none" baseline="0">
              <a:solidFill>
                <a:srgbClr val="000000"/>
              </a:solidFill>
              <a:latin typeface="Calibri"/>
              <a:ea typeface="Calibri"/>
              <a:cs typeface="Calibri"/>
            </a:rPr>
            <a:t>Rationale:  Assume government mix of capital is the same as private capital, and for now simply take the ratio of nominal capital, which is about 3.  Haver:  EP@CAPSTOCK   [Net Stock: Private Fixed Assets (Bil.$)],  EG@CAPSTOCK   [Net Stock: Government Fixed Assets (Bil.$)], mean of the ratio is 2.95 over 60 years.  (I believe it's slightly above 3 for structures, slightly below 3 (but close) for equipment+intellectual capital.
The benchmark  for Figure 2 uses an estimate of gamma that makes the growth-accounting exact from 1950-2007, which depends on the ratio of growth in H_A/A.  I have faster implied TFP growth than Chad did, because i have less human capital growth.  That leads to a larger value of gamma, in the range of 0.35 to 0.4.
"</a:t>
          </a:r>
          <a:r>
            <a:rPr lang="en-US" cap="none" sz="1100" b="1" i="0" u="sng" baseline="0">
              <a:solidFill>
                <a:srgbClr val="000000"/>
              </a:solidFill>
              <a:latin typeface="Calibri"/>
              <a:ea typeface="Calibri"/>
              <a:cs typeface="Calibri"/>
            </a:rPr>
            <a:t>Updated R&amp;D intensity</a:t>
          </a:r>
          <a:r>
            <a:rPr lang="en-US" cap="none" sz="1100" b="0" i="0" u="none" baseline="0">
              <a:solidFill>
                <a:srgbClr val="000000"/>
              </a:solidFill>
              <a:latin typeface="Calibri"/>
              <a:ea typeface="Calibri"/>
              <a:cs typeface="Calibri"/>
            </a:rPr>
            <a:t>":  Most of the work updating Jones  (2002) was for R&amp;D intensity, and the key calculations are done in this tab.
For R&amp;D intensity, Jones's original data are to the left side of the "Updated R&amp;D intensity" tab.  Jones merged various sources, so I just included his final "merged" data on G-5 researchers (US, UK, Germany, France, and Japan) and research intensity.   See Jones (2002) for details on his data construction.
To update, I needed G-5 R&amp;D employment and total employment.   To get an R&amp;D research series from 1950-2007, I relied primarily on Jones' data prior to 1981 and updated OECD  employment thereafter.
OECD data on R&amp;D employment (1980-2010 was from   http://www.oecd.org/innovation/inno/researchanddevelopmentstatisticsrds.htm.  The data for each country was downloaded as a separate spreadsheet.  Those sheets are copied into this file; the relevant columns of "updated R&amp;D intensity" link to those sheets.   For the United States, the data ran only to 2007, but ending prior to the Great Recession is reasonable in any case. 
For most countries, the data line up pretty well with Jones's data through the early 1980s or later--in some cases through 1993.  Where there were discrepancies, I took the more recent OECD data as the more reliable source.  For example, there could have been revisions to the data that improved cross-country consistency. 
For Japan, there appears to be a sizeable level difference (26 percent), so I adjusted Jones's data up when I spliced the data.  For this reason, my R&amp;D shares are going to be a little bit higher than his .
Germany lined up from 1986-1991, but the OECD was higher from 1981-1985.  I used the OECD figures, and spliced in Jones's (which added a couple percent, but again is in the direction of raising my percentages slightly).  For 1992 and 1993, where the OECD was missing, I used Jones's data again.
Other countries did not require splicing of the data, since they lined up well as of the early 1980s if not later.
Primarily because of Japan, but also because of Germany (early) and US (late), the revised series on the number of researchers is a little bit higher than Jones', by about 6-7 percent.  
For total G-5 employment, I spliced Jones' data (prior to 1971) to BLS data thereafter.  The BLS data are from http://www.bls.gov/ilc , June 2013 release.   (The updated BLS data are within 1/2 percent of Jones's data for the overlap period.  I used the current BLS as being more up-to-date.)
With the revised R&amp;D employment data (with Jones' data spliced to the more recent OECD data) and revised employment data, I recalculated R&amp;D intensity as the ratio of the two.  That gives a consistent series from 1950-2007.
NOTE:  For comparison, this sheet also has an OECD factbook sheet on "research intensity", which seems to be defined somewhat comparably, since the numbers are similar (but not identical)  That sheet goes back only to 1999.  It suggests that OECD research intensity overall rose more than G-5, which seems plausible.  And, of course, China is rising even faster.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57150</xdr:rowOff>
    </xdr:from>
    <xdr:to>
      <xdr:col>14</xdr:col>
      <xdr:colOff>485775</xdr:colOff>
      <xdr:row>2</xdr:row>
      <xdr:rowOff>142875</xdr:rowOff>
    </xdr:to>
    <xdr:sp fLocksText="0">
      <xdr:nvSpPr>
        <xdr:cNvPr id="1" name="TextBox 1"/>
        <xdr:cNvSpPr txBox="1">
          <a:spLocks noChangeArrowheads="1"/>
        </xdr:cNvSpPr>
      </xdr:nvSpPr>
      <xdr:spPr>
        <a:xfrm>
          <a:off x="247650" y="57150"/>
          <a:ext cx="10134600" cy="4857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Jones 2002, Table 1, showed average annual growth rates of key variables.  The table below is an "augmented" version, and uses different sources in some cases (e.g., Fernald dk-dy; unpublished BLS total economy hours).</a:t>
          </a:r>
        </a:p>
      </xdr:txBody>
    </xdr:sp>
    <xdr:clientData/>
  </xdr:twoCellAnchor>
  <xdr:twoCellAnchor>
    <xdr:from>
      <xdr:col>7</xdr:col>
      <xdr:colOff>371475</xdr:colOff>
      <xdr:row>46</xdr:row>
      <xdr:rowOff>123825</xdr:rowOff>
    </xdr:from>
    <xdr:to>
      <xdr:col>12</xdr:col>
      <xdr:colOff>38100</xdr:colOff>
      <xdr:row>50</xdr:row>
      <xdr:rowOff>95250</xdr:rowOff>
    </xdr:to>
    <xdr:sp fLocksText="0">
      <xdr:nvSpPr>
        <xdr:cNvPr id="2" name="TextBox 2"/>
        <xdr:cNvSpPr txBox="1">
          <a:spLocks noChangeArrowheads="1"/>
        </xdr:cNvSpPr>
      </xdr:nvSpPr>
      <xdr:spPr>
        <a:xfrm>
          <a:off x="6000750" y="9382125"/>
          <a:ext cx="2714625" cy="9239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400" b="1" i="0" u="none" baseline="0">
              <a:solidFill>
                <a:srgbClr val="000000"/>
              </a:solidFill>
              <a:latin typeface="Calibri"/>
              <a:ea typeface="Calibri"/>
              <a:cs typeface="Calibri"/>
            </a:rPr>
            <a:t>These are the values used in Figure 2 of Fernald and Jones (2014).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123825</xdr:rowOff>
    </xdr:from>
    <xdr:to>
      <xdr:col>15</xdr:col>
      <xdr:colOff>276225</xdr:colOff>
      <xdr:row>3</xdr:row>
      <xdr:rowOff>28575</xdr:rowOff>
    </xdr:to>
    <xdr:sp fLocksText="0">
      <xdr:nvSpPr>
        <xdr:cNvPr id="1" name="TextBox 1"/>
        <xdr:cNvSpPr txBox="1">
          <a:spLocks noChangeArrowheads="1"/>
        </xdr:cNvSpPr>
      </xdr:nvSpPr>
      <xdr:spPr>
        <a:xfrm>
          <a:off x="1666875" y="123825"/>
          <a:ext cx="7753350" cy="4762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Chad emailed me a log file from Matlab, where he did the calculations for the 2002 paper.  At the bottom of that file is his merging of various estimates and extraplations/interpolations.   Those figures are pasted below.  Then he had G5 employment totals, which he used to  measure R&amp;D intensity in the far right column.</a:t>
          </a:r>
        </a:p>
      </xdr:txBody>
    </xdr:sp>
    <xdr:clientData/>
  </xdr:twoCellAnchor>
  <xdr:twoCellAnchor>
    <xdr:from>
      <xdr:col>18</xdr:col>
      <xdr:colOff>542925</xdr:colOff>
      <xdr:row>1</xdr:row>
      <xdr:rowOff>28575</xdr:rowOff>
    </xdr:from>
    <xdr:to>
      <xdr:col>20</xdr:col>
      <xdr:colOff>581025</xdr:colOff>
      <xdr:row>6</xdr:row>
      <xdr:rowOff>66675</xdr:rowOff>
    </xdr:to>
    <xdr:sp fLocksText="0">
      <xdr:nvSpPr>
        <xdr:cNvPr id="2" name="TextBox 2"/>
        <xdr:cNvSpPr txBox="1">
          <a:spLocks noChangeArrowheads="1"/>
        </xdr:cNvSpPr>
      </xdr:nvSpPr>
      <xdr:spPr>
        <a:xfrm>
          <a:off x="11515725" y="219075"/>
          <a:ext cx="1257300" cy="9906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900" b="0" i="0" u="none" baseline="0">
              <a:solidFill>
                <a:srgbClr val="000000"/>
              </a:solidFill>
              <a:latin typeface="Calibri"/>
              <a:ea typeface="Calibri"/>
              <a:cs typeface="Calibri"/>
            </a:rPr>
            <a:t>Chad to 1993, 
OECD thereafter, since match (and Chad has 
interpolated
</a:t>
          </a:r>
        </a:p>
      </xdr:txBody>
    </xdr:sp>
    <xdr:clientData/>
  </xdr:twoCellAnchor>
  <xdr:twoCellAnchor>
    <xdr:from>
      <xdr:col>20</xdr:col>
      <xdr:colOff>600075</xdr:colOff>
      <xdr:row>1</xdr:row>
      <xdr:rowOff>0</xdr:rowOff>
    </xdr:from>
    <xdr:to>
      <xdr:col>22</xdr:col>
      <xdr:colOff>28575</xdr:colOff>
      <xdr:row>6</xdr:row>
      <xdr:rowOff>57150</xdr:rowOff>
    </xdr:to>
    <xdr:sp fLocksText="0">
      <xdr:nvSpPr>
        <xdr:cNvPr id="3" name="TextBox 3"/>
        <xdr:cNvSpPr txBox="1">
          <a:spLocks noChangeArrowheads="1"/>
        </xdr:cNvSpPr>
      </xdr:nvSpPr>
      <xdr:spPr>
        <a:xfrm>
          <a:off x="12792075" y="190500"/>
          <a:ext cx="647700" cy="10096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800" b="0" i="0" u="none" baseline="0">
              <a:solidFill>
                <a:srgbClr val="000000"/>
              </a:solidFill>
              <a:latin typeface="Calibri"/>
              <a:ea typeface="Calibri"/>
              <a:cs typeface="Calibri"/>
            </a:rPr>
            <a:t>OECD after '81.  1950-1980 from Chad,
 spliced to OECD levls</a:t>
          </a:r>
        </a:p>
      </xdr:txBody>
    </xdr:sp>
    <xdr:clientData/>
  </xdr:twoCellAnchor>
  <xdr:twoCellAnchor>
    <xdr:from>
      <xdr:col>22</xdr:col>
      <xdr:colOff>28575</xdr:colOff>
      <xdr:row>0</xdr:row>
      <xdr:rowOff>133350</xdr:rowOff>
    </xdr:from>
    <xdr:to>
      <xdr:col>22</xdr:col>
      <xdr:colOff>581025</xdr:colOff>
      <xdr:row>6</xdr:row>
      <xdr:rowOff>152400</xdr:rowOff>
    </xdr:to>
    <xdr:sp fLocksText="0">
      <xdr:nvSpPr>
        <xdr:cNvPr id="4" name="TextBox 4"/>
        <xdr:cNvSpPr txBox="1">
          <a:spLocks noChangeArrowheads="1"/>
        </xdr:cNvSpPr>
      </xdr:nvSpPr>
      <xdr:spPr>
        <a:xfrm>
          <a:off x="13439775" y="133350"/>
          <a:ext cx="552450" cy="11620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800" b="0" i="0" u="none" baseline="0">
              <a:solidFill>
                <a:srgbClr val="000000"/>
              </a:solidFill>
              <a:latin typeface="Calibri"/>
              <a:ea typeface="Calibri"/>
              <a:cs typeface="Calibri"/>
            </a:rPr>
            <a:t>OECD after 1981 (match to 1990, slight dif 1991-93)
</a:t>
          </a:r>
        </a:p>
      </xdr:txBody>
    </xdr:sp>
    <xdr:clientData/>
  </xdr:twoCellAnchor>
  <xdr:twoCellAnchor>
    <xdr:from>
      <xdr:col>23</xdr:col>
      <xdr:colOff>19050</xdr:colOff>
      <xdr:row>1</xdr:row>
      <xdr:rowOff>0</xdr:rowOff>
    </xdr:from>
    <xdr:to>
      <xdr:col>24</xdr:col>
      <xdr:colOff>76200</xdr:colOff>
      <xdr:row>6</xdr:row>
      <xdr:rowOff>171450</xdr:rowOff>
    </xdr:to>
    <xdr:sp fLocksText="0">
      <xdr:nvSpPr>
        <xdr:cNvPr id="5" name="TextBox 5"/>
        <xdr:cNvSpPr txBox="1">
          <a:spLocks noChangeArrowheads="1"/>
        </xdr:cNvSpPr>
      </xdr:nvSpPr>
      <xdr:spPr>
        <a:xfrm>
          <a:off x="14039850" y="190500"/>
          <a:ext cx="666750" cy="11239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800" b="0" i="0" u="none" baseline="0">
              <a:solidFill>
                <a:srgbClr val="000000"/>
              </a:solidFill>
              <a:latin typeface="Calibri"/>
              <a:ea typeface="Calibri"/>
              <a:cs typeface="Calibri"/>
            </a:rPr>
            <a:t>OECD after '81 (differ post-'85; interpo-lated in italics)
</a:t>
          </a:r>
        </a:p>
      </xdr:txBody>
    </xdr:sp>
    <xdr:clientData/>
  </xdr:twoCellAnchor>
  <xdr:twoCellAnchor>
    <xdr:from>
      <xdr:col>32</xdr:col>
      <xdr:colOff>371475</xdr:colOff>
      <xdr:row>0</xdr:row>
      <xdr:rowOff>171450</xdr:rowOff>
    </xdr:from>
    <xdr:to>
      <xdr:col>35</xdr:col>
      <xdr:colOff>0</xdr:colOff>
      <xdr:row>6</xdr:row>
      <xdr:rowOff>123825</xdr:rowOff>
    </xdr:to>
    <xdr:sp fLocksText="0">
      <xdr:nvSpPr>
        <xdr:cNvPr id="6" name="TextBox 7"/>
        <xdr:cNvSpPr txBox="1">
          <a:spLocks noChangeArrowheads="1"/>
        </xdr:cNvSpPr>
      </xdr:nvSpPr>
      <xdr:spPr>
        <a:xfrm>
          <a:off x="19926300" y="171450"/>
          <a:ext cx="1457325" cy="10953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900" b="0" i="0" u="none" baseline="0">
              <a:solidFill>
                <a:srgbClr val="000000"/>
              </a:solidFill>
              <a:latin typeface="Calibri"/>
              <a:ea typeface="Calibri"/>
              <a:cs typeface="Calibri"/>
            </a:rPr>
            <a:t>I use the spliced researchers and employment to recalcualte R&amp;D intensity from 1950 on.   This preserves consistency between employment and intensity.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381000</xdr:colOff>
      <xdr:row>5</xdr:row>
      <xdr:rowOff>171450</xdr:rowOff>
    </xdr:to>
    <xdr:sp fLocksText="0">
      <xdr:nvSpPr>
        <xdr:cNvPr id="1" name="TextBox 1"/>
        <xdr:cNvSpPr txBox="1">
          <a:spLocks noChangeArrowheads="1"/>
        </xdr:cNvSpPr>
      </xdr:nvSpPr>
      <xdr:spPr>
        <a:xfrm>
          <a:off x="66675" y="95250"/>
          <a:ext cx="6410325" cy="10287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Per email from Jon Samuels, Samuels, Jon &lt;jsamuels@iq.harvard.edu&gt;, these are the figures from:  
</a:t>
          </a:r>
          <a:r>
            <a:rPr lang="en-US" cap="none" sz="1100" b="1" i="0" u="none" baseline="0">
              <a:solidFill>
                <a:srgbClr val="000000"/>
              </a:solidFill>
              <a:latin typeface="Calibri"/>
              <a:ea typeface="Calibri"/>
              <a:cs typeface="Calibri"/>
            </a:rPr>
            <a:t>ECONOMIC GROWTH IN THE INFORMATION AGE: A Prototype Industry-Level Production Account for the United States, 1947-2010, July 2013.</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http://conference.nber.org/confer/2013/SI2013/PRCR/Jorgenson.pdf</a:t>
          </a:r>
        </a:p>
      </xdr:txBody>
    </xdr:sp>
    <xdr:clientData/>
  </xdr:twoCellAnchor>
  <xdr:twoCellAnchor>
    <xdr:from>
      <xdr:col>11</xdr:col>
      <xdr:colOff>438150</xdr:colOff>
      <xdr:row>13</xdr:row>
      <xdr:rowOff>38100</xdr:rowOff>
    </xdr:from>
    <xdr:to>
      <xdr:col>17</xdr:col>
      <xdr:colOff>171450</xdr:colOff>
      <xdr:row>30</xdr:row>
      <xdr:rowOff>19050</xdr:rowOff>
    </xdr:to>
    <xdr:sp fLocksText="0">
      <xdr:nvSpPr>
        <xdr:cNvPr id="2" name="TextBox 2"/>
        <xdr:cNvSpPr txBox="1">
          <a:spLocks noChangeArrowheads="1"/>
        </xdr:cNvSpPr>
      </xdr:nvSpPr>
      <xdr:spPr>
        <a:xfrm>
          <a:off x="7724775" y="2771775"/>
          <a:ext cx="3390900" cy="32194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Note:  Aggregate labor quality can be decomposed into first order and "second order" (interaction) terms.  The terms here are the first-order terms, which tend to be the most important.   But in log changes, the sums of the first-order terms can still differ substantially from the aggregate.  Over the 1950-2007 sample, the (omitted) second-order terms contribute about 6 basis points per year, according to these estimates.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16</xdr:col>
      <xdr:colOff>123825</xdr:colOff>
      <xdr:row>2</xdr:row>
      <xdr:rowOff>9525</xdr:rowOff>
    </xdr:to>
    <xdr:sp fLocksText="0">
      <xdr:nvSpPr>
        <xdr:cNvPr id="1" name="TextBox 1"/>
        <xdr:cNvSpPr txBox="1">
          <a:spLocks noChangeArrowheads="1"/>
        </xdr:cNvSpPr>
      </xdr:nvSpPr>
      <xdr:spPr>
        <a:xfrm>
          <a:off x="85725" y="57150"/>
          <a:ext cx="10982325" cy="3238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Unpublished BLS total economy hours worked and employment.  Emailed by John Glaser (Glaser.John@bls.gov) to John F on 9/23/2013.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3</xdr:row>
      <xdr:rowOff>104775</xdr:rowOff>
    </xdr:from>
    <xdr:to>
      <xdr:col>23</xdr:col>
      <xdr:colOff>409575</xdr:colOff>
      <xdr:row>3</xdr:row>
      <xdr:rowOff>1428750</xdr:rowOff>
    </xdr:to>
    <xdr:sp fLocksText="0">
      <xdr:nvSpPr>
        <xdr:cNvPr id="1" name="TextBox 1"/>
        <xdr:cNvSpPr txBox="1">
          <a:spLocks noChangeArrowheads="1"/>
        </xdr:cNvSpPr>
      </xdr:nvSpPr>
      <xdr:spPr>
        <a:xfrm>
          <a:off x="11115675" y="676275"/>
          <a:ext cx="3314700" cy="13239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Quick and dirty calculation of total economy capital.  I assume private dk _private= 0.3*dk_res + 0.7*dk_nonres, where dk_nonres is from Fernald calc; and dk_tot_econ = 0.25*dk_gov + 0.75*dk_private.  The weights are estimated in a quick and dirty approximate way by looking at nominal values of capital.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28575</xdr:rowOff>
    </xdr:from>
    <xdr:to>
      <xdr:col>35</xdr:col>
      <xdr:colOff>409575</xdr:colOff>
      <xdr:row>5</xdr:row>
      <xdr:rowOff>123825</xdr:rowOff>
    </xdr:to>
    <xdr:sp fLocksText="0">
      <xdr:nvSpPr>
        <xdr:cNvPr id="1" name="TextBox 1"/>
        <xdr:cNvSpPr txBox="1">
          <a:spLocks noChangeArrowheads="1"/>
        </xdr:cNvSpPr>
      </xdr:nvSpPr>
      <xdr:spPr>
        <a:xfrm>
          <a:off x="8639175" y="28575"/>
          <a:ext cx="13106400" cy="10477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From OECD Factbook, 2013, http://www.oecd-ilibrary.org/sites/factbook-2013-en/08/01/02/index.html?contentType=&amp;itemId=/content/chapter/factbook-2013-61-en&amp;containerItemId=/content/serial/18147364&amp;accessItemIds=&amp;mimeType=text/html
Direct link to spreadsheet m ight be at http://dx.doi.org/10.1787/888932708883
Unfortunately, this sheet goes back only to 1999 for the OECD.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0</xdr:row>
      <xdr:rowOff>161925</xdr:rowOff>
    </xdr:from>
    <xdr:to>
      <xdr:col>21</xdr:col>
      <xdr:colOff>219075</xdr:colOff>
      <xdr:row>12</xdr:row>
      <xdr:rowOff>9525</xdr:rowOff>
    </xdr:to>
    <xdr:sp fLocksText="0">
      <xdr:nvSpPr>
        <xdr:cNvPr id="1" name="TextBox 1"/>
        <xdr:cNvSpPr txBox="1">
          <a:spLocks noChangeArrowheads="1"/>
        </xdr:cNvSpPr>
      </xdr:nvSpPr>
      <xdr:spPr>
        <a:xfrm>
          <a:off x="7924800" y="161925"/>
          <a:ext cx="4229100" cy="20669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Census has detailed cross-sectional data for 18+ for 2012.  But they don't have a convenient table with educational attainment by bin with a long time series.  For 25+ they have this table.
I calculate an average using midpoints of bins.  The detailed 2012 data indicate that most people with 1-3 years of high school have 3 years, so I coded that bin as 10.4 (not the midpoint, 10).  Similarly, the 5 to 8 skews upward.  For college, I used the 2012 cross section to estimate a 16.8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tats.oecd.org/OECDStat_Metadata/ShowMetadata.ashx?Dataset=PERS_OCCUP&amp;Coords=[COU].[GBR]&amp;ShowOnWeb=true&amp;Lang=en" TargetMode="External" /><Relationship Id="rId2" Type="http://schemas.openxmlformats.org/officeDocument/2006/relationships/hyperlink" Target="http://stats.oecd.org/" TargetMode="External" /><Relationship Id="rId3" Type="http://schemas.openxmlformats.org/officeDocument/2006/relationships/comments" Target="../comments10.xml" /><Relationship Id="rId4" Type="http://schemas.openxmlformats.org/officeDocument/2006/relationships/vmlDrawing" Target="../drawings/vmlDrawing2.vml" /></Relationships>
</file>

<file path=xl/worksheets/_rels/sheet11.xml.rels><?xml version="1.0" encoding="utf-8" standalone="yes"?><Relationships xmlns="http://schemas.openxmlformats.org/package/2006/relationships"><Relationship Id="rId1" Type="http://schemas.openxmlformats.org/officeDocument/2006/relationships/hyperlink" Target="http://stats.oecd.org/OECDStat_Metadata/ShowMetadata.ashx?Dataset=PERS_OCCUP&amp;Coords=[COU].[JPN]&amp;ShowOnWeb=true&amp;Lang=en" TargetMode="External" /><Relationship Id="rId2" Type="http://schemas.openxmlformats.org/officeDocument/2006/relationships/hyperlink" Target="http://stats.oecd.org/" TargetMode="External" /><Relationship Id="rId3" Type="http://schemas.openxmlformats.org/officeDocument/2006/relationships/comments" Target="../comments11.xml" /><Relationship Id="rId4" Type="http://schemas.openxmlformats.org/officeDocument/2006/relationships/vmlDrawing" Target="../drawings/vmlDrawing3.vml" /></Relationships>
</file>

<file path=xl/worksheets/_rels/sheet12.xml.rels><?xml version="1.0" encoding="utf-8" standalone="yes"?><Relationships xmlns="http://schemas.openxmlformats.org/package/2006/relationships"><Relationship Id="rId1" Type="http://schemas.openxmlformats.org/officeDocument/2006/relationships/hyperlink" Target="http://stats.oecd.org/OECDStat_Metadata/ShowMetadata.ashx?Dataset=PERS_OCCUP&amp;Coords=[COU].[FRA]&amp;ShowOnWeb=true&amp;Lang=en" TargetMode="External" /><Relationship Id="rId2" Type="http://schemas.openxmlformats.org/officeDocument/2006/relationships/hyperlink" Target="http://stats.oecd.org/" TargetMode="External" /><Relationship Id="rId3" Type="http://schemas.openxmlformats.org/officeDocument/2006/relationships/comments" Target="../comments12.xml" /><Relationship Id="rId4" Type="http://schemas.openxmlformats.org/officeDocument/2006/relationships/vmlDrawing" Target="../drawings/vmlDrawing4.vml" /></Relationships>
</file>

<file path=xl/worksheets/_rels/sheet13.xml.rels><?xml version="1.0" encoding="utf-8" standalone="yes"?><Relationships xmlns="http://schemas.openxmlformats.org/package/2006/relationships"><Relationship Id="rId1" Type="http://schemas.openxmlformats.org/officeDocument/2006/relationships/hyperlink" Target="http://stats.oecd.org/OECDStat_Metadata/ShowMetadata.ashx?Dataset=PERS_OCCUP&amp;Coords=[COU].[DEU]&amp;ShowOnWeb=true&amp;Lang=en" TargetMode="External" /><Relationship Id="rId2" Type="http://schemas.openxmlformats.org/officeDocument/2006/relationships/hyperlink" Target="http://stats.oecd.org/" TargetMode="External" /><Relationship Id="rId3" Type="http://schemas.openxmlformats.org/officeDocument/2006/relationships/comments" Target="../comments13.xml" /><Relationship Id="rId4" Type="http://schemas.openxmlformats.org/officeDocument/2006/relationships/vmlDrawing" Target="../drawings/vmlDrawing5.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bls.gov/ilc/flscomparelf/country_notes.pdf" TargetMode="External" /><Relationship Id="rId2" Type="http://schemas.openxmlformats.org/officeDocument/2006/relationships/hyperlink" Target="http://www.bls.gov/ilc/flscomparelf/technical_notes.pdf"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hyperlink" Target="mailto:GDPH@USECON" TargetMode="External" /><Relationship Id="rId2" Type="http://schemas.openxmlformats.org/officeDocument/2006/relationships/hyperlink" Target="mailto:EGH@CAPSTOCK" TargetMode="Externa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PERS_OCCUP&amp;Coords=[COU].[USA]&amp;ShowOnWeb=true&amp;Lang=en" TargetMode="External" /><Relationship Id="rId2" Type="http://schemas.openxmlformats.org/officeDocument/2006/relationships/hyperlink" Target="http://stats.oecd.org/" TargetMode="External" /><Relationship Id="rId3" Type="http://schemas.openxmlformats.org/officeDocument/2006/relationships/comments" Target="../comments9.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51">
      <selection activeCell="Q26" sqref="Q26"/>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A2:AK33"/>
  <sheetViews>
    <sheetView workbookViewId="0" topLeftCell="Z1">
      <selection activeCell="AR8" sqref="AR8"/>
    </sheetView>
  </sheetViews>
  <sheetFormatPr defaultColWidth="9.140625" defaultRowHeight="15"/>
  <sheetData>
    <row r="2" spans="1:37" ht="15" customHeight="1">
      <c r="A2" s="96" t="s">
        <v>251</v>
      </c>
      <c r="B2" s="96"/>
      <c r="C2" s="96"/>
      <c r="D2" s="96"/>
      <c r="E2" s="96"/>
      <c r="F2" s="97" t="s">
        <v>88</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ht="15" customHeight="1">
      <c r="A3" s="96" t="s">
        <v>252</v>
      </c>
      <c r="B3" s="96"/>
      <c r="C3" s="96"/>
      <c r="D3" s="96"/>
      <c r="E3" s="96"/>
      <c r="F3" s="98" t="s">
        <v>253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15" customHeight="1">
      <c r="A4" s="96" t="s">
        <v>254</v>
      </c>
      <c r="B4" s="96"/>
      <c r="C4" s="96"/>
      <c r="D4" s="96"/>
      <c r="E4" s="96"/>
      <c r="F4" s="98" t="s">
        <v>255</v>
      </c>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ht="15" customHeight="1">
      <c r="A5" s="99" t="s">
        <v>58</v>
      </c>
      <c r="B5" s="99"/>
      <c r="C5" s="99"/>
      <c r="D5" s="99"/>
      <c r="E5" s="99"/>
      <c r="F5" s="100" t="s">
        <v>218</v>
      </c>
      <c r="G5" s="100" t="s">
        <v>219</v>
      </c>
      <c r="H5" s="100" t="s">
        <v>220</v>
      </c>
      <c r="I5" s="100" t="s">
        <v>221</v>
      </c>
      <c r="J5" s="100" t="s">
        <v>222</v>
      </c>
      <c r="K5" s="100" t="s">
        <v>223</v>
      </c>
      <c r="L5" s="100" t="s">
        <v>224</v>
      </c>
      <c r="M5" s="100" t="s">
        <v>225</v>
      </c>
      <c r="N5" s="100" t="s">
        <v>226</v>
      </c>
      <c r="O5" s="100" t="s">
        <v>227</v>
      </c>
      <c r="P5" s="100" t="s">
        <v>228</v>
      </c>
      <c r="Q5" s="100" t="s">
        <v>229</v>
      </c>
      <c r="R5" s="100" t="s">
        <v>230</v>
      </c>
      <c r="S5" s="100" t="s">
        <v>231</v>
      </c>
      <c r="T5" s="100" t="s">
        <v>232</v>
      </c>
      <c r="U5" s="100" t="s">
        <v>233</v>
      </c>
      <c r="V5" s="100" t="s">
        <v>234</v>
      </c>
      <c r="W5" s="100" t="s">
        <v>235</v>
      </c>
      <c r="X5" s="100" t="s">
        <v>236</v>
      </c>
      <c r="Y5" s="100" t="s">
        <v>237</v>
      </c>
      <c r="Z5" s="100" t="s">
        <v>238</v>
      </c>
      <c r="AA5" s="100" t="s">
        <v>239</v>
      </c>
      <c r="AB5" s="100" t="s">
        <v>240</v>
      </c>
      <c r="AC5" s="100" t="s">
        <v>241</v>
      </c>
      <c r="AD5" s="100" t="s">
        <v>242</v>
      </c>
      <c r="AE5" s="100" t="s">
        <v>243</v>
      </c>
      <c r="AF5" s="100" t="s">
        <v>244</v>
      </c>
      <c r="AG5" s="100" t="s">
        <v>245</v>
      </c>
      <c r="AH5" s="100" t="s">
        <v>246</v>
      </c>
      <c r="AI5" s="100" t="s">
        <v>247</v>
      </c>
      <c r="AJ5" s="100" t="s">
        <v>248</v>
      </c>
      <c r="AK5" s="100" t="s">
        <v>249</v>
      </c>
    </row>
    <row r="6" spans="1:37" ht="15" customHeight="1">
      <c r="A6" s="101" t="s">
        <v>256</v>
      </c>
      <c r="B6" s="101"/>
      <c r="C6" s="101" t="s">
        <v>257</v>
      </c>
      <c r="D6" s="101"/>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ht="15" customHeight="1">
      <c r="A7" s="103" t="s">
        <v>258</v>
      </c>
      <c r="B7" s="103"/>
      <c r="C7" s="103" t="s">
        <v>259</v>
      </c>
      <c r="D7" s="103"/>
      <c r="E7" s="102"/>
      <c r="F7" s="104">
        <v>312000</v>
      </c>
      <c r="G7" s="104">
        <v>308000</v>
      </c>
      <c r="H7" s="104">
        <v>303000</v>
      </c>
      <c r="I7" s="104">
        <v>296000</v>
      </c>
      <c r="J7" s="104">
        <v>289000</v>
      </c>
      <c r="K7" s="104">
        <v>291000</v>
      </c>
      <c r="L7" s="104">
        <v>288000</v>
      </c>
      <c r="M7" s="104">
        <v>290000</v>
      </c>
      <c r="N7" s="104">
        <v>281000</v>
      </c>
      <c r="O7" s="104">
        <v>280000</v>
      </c>
      <c r="P7" s="104">
        <v>261000</v>
      </c>
      <c r="Q7" s="104">
        <v>258000</v>
      </c>
      <c r="R7" s="104">
        <v>257000</v>
      </c>
      <c r="S7" s="104">
        <v>267783</v>
      </c>
      <c r="T7" s="104">
        <v>276857</v>
      </c>
      <c r="U7" s="104">
        <v>271580</v>
      </c>
      <c r="V7" s="104">
        <v>266719</v>
      </c>
      <c r="W7" s="104">
        <v>284489</v>
      </c>
      <c r="X7" s="104">
        <v>289945</v>
      </c>
      <c r="Y7" s="104">
        <v>288598.75</v>
      </c>
      <c r="Z7" s="104">
        <v>299205.21</v>
      </c>
      <c r="AA7" s="104">
        <v>308775.7</v>
      </c>
      <c r="AB7" s="104">
        <v>315845.95</v>
      </c>
      <c r="AC7" s="104">
        <v>318886.02</v>
      </c>
      <c r="AD7" s="104">
        <v>324916.5</v>
      </c>
      <c r="AE7" s="104">
        <v>334803.7</v>
      </c>
      <c r="AF7" s="104">
        <v>343854.9</v>
      </c>
      <c r="AG7" s="104">
        <v>342085.5</v>
      </c>
      <c r="AH7" s="104">
        <v>347486</v>
      </c>
      <c r="AI7" s="104">
        <v>350766.363</v>
      </c>
      <c r="AJ7" s="104">
        <v>358582.7</v>
      </c>
      <c r="AK7" s="104" t="s">
        <v>260</v>
      </c>
    </row>
    <row r="8" spans="1:37" ht="21" customHeight="1">
      <c r="A8" s="103"/>
      <c r="B8" s="103"/>
      <c r="C8" s="103" t="s">
        <v>259</v>
      </c>
      <c r="D8" s="103" t="s">
        <v>261</v>
      </c>
      <c r="E8" s="102"/>
      <c r="F8" s="105">
        <v>127000</v>
      </c>
      <c r="G8" s="105">
        <v>128000</v>
      </c>
      <c r="H8" s="105">
        <v>127000</v>
      </c>
      <c r="I8" s="105">
        <v>129000</v>
      </c>
      <c r="J8" s="105">
        <v>131000</v>
      </c>
      <c r="K8" s="105">
        <v>134000</v>
      </c>
      <c r="L8" s="105">
        <v>134000</v>
      </c>
      <c r="M8" s="105">
        <v>137000</v>
      </c>
      <c r="N8" s="105">
        <v>133000</v>
      </c>
      <c r="O8" s="105">
        <v>133000</v>
      </c>
      <c r="P8" s="105">
        <v>128000</v>
      </c>
      <c r="Q8" s="105">
        <v>129000</v>
      </c>
      <c r="R8" s="105">
        <v>131000</v>
      </c>
      <c r="S8" s="105">
        <v>134000</v>
      </c>
      <c r="T8" s="105">
        <v>145673</v>
      </c>
      <c r="U8" s="105">
        <v>144735</v>
      </c>
      <c r="V8" s="105">
        <v>145641.2</v>
      </c>
      <c r="W8" s="105">
        <v>157662</v>
      </c>
      <c r="X8" s="105">
        <v>167573.03</v>
      </c>
      <c r="Y8" s="105">
        <v>170554.39</v>
      </c>
      <c r="Z8" s="105">
        <v>182143.84</v>
      </c>
      <c r="AA8" s="105">
        <v>198162.98</v>
      </c>
      <c r="AB8" s="105">
        <v>216689.87</v>
      </c>
      <c r="AC8" s="105">
        <v>228969.09</v>
      </c>
      <c r="AD8" s="105">
        <v>248599.3</v>
      </c>
      <c r="AE8" s="105">
        <v>254009</v>
      </c>
      <c r="AF8" s="105">
        <v>252650.8</v>
      </c>
      <c r="AG8" s="105">
        <v>251931.7</v>
      </c>
      <c r="AH8" s="105">
        <v>256124.113</v>
      </c>
      <c r="AI8" s="105">
        <v>256584.957</v>
      </c>
      <c r="AJ8" s="105">
        <v>262302.6</v>
      </c>
      <c r="AK8" s="105" t="s">
        <v>260</v>
      </c>
    </row>
    <row r="9" spans="1:37" ht="21">
      <c r="A9" s="103"/>
      <c r="B9" s="103"/>
      <c r="C9" s="103"/>
      <c r="D9" s="103" t="s">
        <v>262</v>
      </c>
      <c r="E9" s="102"/>
      <c r="F9" s="104">
        <v>85000</v>
      </c>
      <c r="G9" s="104">
        <v>82000</v>
      </c>
      <c r="H9" s="104">
        <v>79000</v>
      </c>
      <c r="I9" s="104">
        <v>74000</v>
      </c>
      <c r="J9" s="104">
        <v>69000</v>
      </c>
      <c r="K9" s="104">
        <v>67000</v>
      </c>
      <c r="L9" s="104">
        <v>66000</v>
      </c>
      <c r="M9" s="104">
        <v>64000</v>
      </c>
      <c r="N9" s="104">
        <v>64000</v>
      </c>
      <c r="O9" s="104">
        <v>61000</v>
      </c>
      <c r="P9" s="104">
        <v>54000</v>
      </c>
      <c r="Q9" s="104">
        <v>55000</v>
      </c>
      <c r="R9" s="104">
        <v>56000</v>
      </c>
      <c r="S9" s="104" t="s">
        <v>260</v>
      </c>
      <c r="T9" s="104" t="s">
        <v>260</v>
      </c>
      <c r="U9" s="104" t="s">
        <v>260</v>
      </c>
      <c r="V9" s="104" t="s">
        <v>260</v>
      </c>
      <c r="W9" s="104" t="s">
        <v>260</v>
      </c>
      <c r="X9" s="104" t="s">
        <v>260</v>
      </c>
      <c r="Y9" s="104" t="s">
        <v>260</v>
      </c>
      <c r="Z9" s="104" t="s">
        <v>260</v>
      </c>
      <c r="AA9" s="104" t="s">
        <v>260</v>
      </c>
      <c r="AB9" s="104" t="s">
        <v>260</v>
      </c>
      <c r="AC9" s="104" t="s">
        <v>260</v>
      </c>
      <c r="AD9" s="104">
        <v>41493.5</v>
      </c>
      <c r="AE9" s="104">
        <v>44138.2</v>
      </c>
      <c r="AF9" s="104">
        <v>52451.9</v>
      </c>
      <c r="AG9" s="104">
        <v>55611.7</v>
      </c>
      <c r="AH9" s="104">
        <v>57733.831</v>
      </c>
      <c r="AI9" s="104">
        <v>59290.127</v>
      </c>
      <c r="AJ9" s="104">
        <v>60611.3</v>
      </c>
      <c r="AK9" s="104" t="s">
        <v>260</v>
      </c>
    </row>
    <row r="10" spans="1:37" ht="31.5">
      <c r="A10" s="103"/>
      <c r="B10" s="103"/>
      <c r="C10" s="103"/>
      <c r="D10" s="103" t="s">
        <v>263</v>
      </c>
      <c r="E10" s="102"/>
      <c r="F10" s="105">
        <v>100000</v>
      </c>
      <c r="G10" s="105">
        <v>99000</v>
      </c>
      <c r="H10" s="105">
        <v>97000</v>
      </c>
      <c r="I10" s="105">
        <v>93000</v>
      </c>
      <c r="J10" s="105">
        <v>89000</v>
      </c>
      <c r="K10" s="105">
        <v>90000</v>
      </c>
      <c r="L10" s="105">
        <v>88000</v>
      </c>
      <c r="M10" s="105">
        <v>89000</v>
      </c>
      <c r="N10" s="105">
        <v>84000</v>
      </c>
      <c r="O10" s="105">
        <v>86000</v>
      </c>
      <c r="P10" s="105">
        <v>79000</v>
      </c>
      <c r="Q10" s="105">
        <v>74000</v>
      </c>
      <c r="R10" s="105">
        <v>68000</v>
      </c>
      <c r="S10" s="105" t="s">
        <v>260</v>
      </c>
      <c r="T10" s="105" t="s">
        <v>260</v>
      </c>
      <c r="U10" s="105" t="s">
        <v>260</v>
      </c>
      <c r="V10" s="105" t="s">
        <v>260</v>
      </c>
      <c r="W10" s="105" t="s">
        <v>260</v>
      </c>
      <c r="X10" s="105" t="s">
        <v>260</v>
      </c>
      <c r="Y10" s="105" t="s">
        <v>260</v>
      </c>
      <c r="Z10" s="105" t="s">
        <v>260</v>
      </c>
      <c r="AA10" s="105" t="s">
        <v>260</v>
      </c>
      <c r="AB10" s="105" t="s">
        <v>260</v>
      </c>
      <c r="AC10" s="105" t="s">
        <v>260</v>
      </c>
      <c r="AD10" s="105">
        <v>34823.7</v>
      </c>
      <c r="AE10" s="105">
        <v>36656.5</v>
      </c>
      <c r="AF10" s="105">
        <v>38752.2</v>
      </c>
      <c r="AG10" s="105">
        <v>34542.1</v>
      </c>
      <c r="AH10" s="105">
        <v>33628.063</v>
      </c>
      <c r="AI10" s="105">
        <v>34891.279</v>
      </c>
      <c r="AJ10" s="105">
        <v>35668.8</v>
      </c>
      <c r="AK10" s="105" t="s">
        <v>260</v>
      </c>
    </row>
    <row r="11" spans="1:37" ht="15" customHeight="1">
      <c r="A11" s="103" t="s">
        <v>258</v>
      </c>
      <c r="B11" s="103" t="s">
        <v>264</v>
      </c>
      <c r="C11" s="103" t="s">
        <v>259</v>
      </c>
      <c r="D11" s="103"/>
      <c r="E11" s="102"/>
      <c r="F11" s="104">
        <v>195000</v>
      </c>
      <c r="G11" s="104">
        <v>191000</v>
      </c>
      <c r="H11" s="104">
        <v>186000</v>
      </c>
      <c r="I11" s="104">
        <v>180000</v>
      </c>
      <c r="J11" s="104">
        <v>173000</v>
      </c>
      <c r="K11" s="104">
        <v>188000</v>
      </c>
      <c r="L11" s="104">
        <v>185000</v>
      </c>
      <c r="M11" s="104">
        <v>185000</v>
      </c>
      <c r="N11" s="104">
        <v>176000</v>
      </c>
      <c r="O11" s="104">
        <v>171000</v>
      </c>
      <c r="P11" s="104">
        <v>159000</v>
      </c>
      <c r="Q11" s="104">
        <v>152000</v>
      </c>
      <c r="R11" s="104">
        <v>150000</v>
      </c>
      <c r="S11" s="104">
        <v>143000</v>
      </c>
      <c r="T11" s="104">
        <v>145000</v>
      </c>
      <c r="U11" s="104">
        <v>141861</v>
      </c>
      <c r="V11" s="104">
        <v>136844</v>
      </c>
      <c r="W11" s="104">
        <v>148058</v>
      </c>
      <c r="X11" s="104">
        <v>152866.159</v>
      </c>
      <c r="Y11" s="104">
        <v>145498.907</v>
      </c>
      <c r="Z11" s="104">
        <v>154047.4</v>
      </c>
      <c r="AA11" s="104">
        <v>158161.2</v>
      </c>
      <c r="AB11" s="104">
        <v>156361.2</v>
      </c>
      <c r="AC11" s="104">
        <v>149685.3</v>
      </c>
      <c r="AD11" s="104">
        <v>145400.5</v>
      </c>
      <c r="AE11" s="104">
        <v>149473.3</v>
      </c>
      <c r="AF11" s="104">
        <v>157323.099</v>
      </c>
      <c r="AG11" s="104">
        <v>152173.354</v>
      </c>
      <c r="AH11" s="104">
        <v>151494.385</v>
      </c>
      <c r="AI11" s="104">
        <v>154870.282</v>
      </c>
      <c r="AJ11" s="104">
        <v>158321.4</v>
      </c>
      <c r="AK11" s="104" t="s">
        <v>260</v>
      </c>
    </row>
    <row r="12" spans="1:37" ht="21" customHeight="1">
      <c r="A12" s="103"/>
      <c r="B12" s="103"/>
      <c r="C12" s="103" t="s">
        <v>259</v>
      </c>
      <c r="D12" s="103" t="s">
        <v>261</v>
      </c>
      <c r="E12" s="102"/>
      <c r="F12" s="105">
        <v>77000</v>
      </c>
      <c r="G12" s="105">
        <v>77000</v>
      </c>
      <c r="H12" s="105">
        <v>77000</v>
      </c>
      <c r="I12" s="105">
        <v>79000</v>
      </c>
      <c r="J12" s="105">
        <v>81000</v>
      </c>
      <c r="K12" s="105">
        <v>87000</v>
      </c>
      <c r="L12" s="105">
        <v>87000</v>
      </c>
      <c r="M12" s="105">
        <v>89000</v>
      </c>
      <c r="N12" s="105">
        <v>85000</v>
      </c>
      <c r="O12" s="105">
        <v>83000</v>
      </c>
      <c r="P12" s="105">
        <v>80000</v>
      </c>
      <c r="Q12" s="105">
        <v>80000</v>
      </c>
      <c r="R12" s="105">
        <v>82000</v>
      </c>
      <c r="S12" s="105">
        <v>75000</v>
      </c>
      <c r="T12" s="105">
        <v>82000</v>
      </c>
      <c r="U12" s="105">
        <v>82119</v>
      </c>
      <c r="V12" s="105">
        <v>82695</v>
      </c>
      <c r="W12" s="105">
        <v>91271</v>
      </c>
      <c r="X12" s="105">
        <v>92132.783</v>
      </c>
      <c r="Y12" s="105">
        <v>85737.303</v>
      </c>
      <c r="Z12" s="105">
        <v>91145.1</v>
      </c>
      <c r="AA12" s="105">
        <v>95707.9</v>
      </c>
      <c r="AB12" s="105">
        <v>99351.5</v>
      </c>
      <c r="AC12" s="105">
        <v>94369.3</v>
      </c>
      <c r="AD12" s="105">
        <v>93717.3</v>
      </c>
      <c r="AE12" s="105">
        <v>93843.6</v>
      </c>
      <c r="AF12" s="105">
        <v>89599.715</v>
      </c>
      <c r="AG12" s="105">
        <v>86105.963</v>
      </c>
      <c r="AH12" s="105">
        <v>84553.708</v>
      </c>
      <c r="AI12" s="105">
        <v>84074.007</v>
      </c>
      <c r="AJ12" s="105">
        <v>85947.5</v>
      </c>
      <c r="AK12" s="105" t="s">
        <v>260</v>
      </c>
    </row>
    <row r="13" spans="1:37" ht="21">
      <c r="A13" s="103"/>
      <c r="B13" s="103"/>
      <c r="C13" s="103"/>
      <c r="D13" s="103" t="s">
        <v>262</v>
      </c>
      <c r="E13" s="102"/>
      <c r="F13" s="104">
        <v>66000</v>
      </c>
      <c r="G13" s="104">
        <v>63000</v>
      </c>
      <c r="H13" s="104">
        <v>60000</v>
      </c>
      <c r="I13" s="104">
        <v>55000</v>
      </c>
      <c r="J13" s="104">
        <v>50000</v>
      </c>
      <c r="K13" s="104">
        <v>49000</v>
      </c>
      <c r="L13" s="104">
        <v>49000</v>
      </c>
      <c r="M13" s="104">
        <v>46000</v>
      </c>
      <c r="N13" s="104">
        <v>46000</v>
      </c>
      <c r="O13" s="104">
        <v>43000</v>
      </c>
      <c r="P13" s="104">
        <v>38000</v>
      </c>
      <c r="Q13" s="104">
        <v>37000</v>
      </c>
      <c r="R13" s="104">
        <v>38000</v>
      </c>
      <c r="S13" s="104">
        <v>40000</v>
      </c>
      <c r="T13" s="104">
        <v>33000</v>
      </c>
      <c r="U13" s="104">
        <v>32980</v>
      </c>
      <c r="V13" s="104">
        <v>29710</v>
      </c>
      <c r="W13" s="104">
        <v>32346</v>
      </c>
      <c r="X13" s="104">
        <v>32947</v>
      </c>
      <c r="Y13" s="104">
        <v>29681</v>
      </c>
      <c r="Z13" s="104">
        <v>30471.2</v>
      </c>
      <c r="AA13" s="104">
        <v>31399.5</v>
      </c>
      <c r="AB13" s="104">
        <v>27710.8</v>
      </c>
      <c r="AC13" s="104">
        <v>26658.1</v>
      </c>
      <c r="AD13" s="104">
        <v>25261.7</v>
      </c>
      <c r="AE13" s="104">
        <v>27769.2</v>
      </c>
      <c r="AF13" s="104">
        <v>34851.596</v>
      </c>
      <c r="AG13" s="104">
        <v>37732.066</v>
      </c>
      <c r="AH13" s="104">
        <v>39814.522</v>
      </c>
      <c r="AI13" s="104">
        <v>42039.897</v>
      </c>
      <c r="AJ13" s="104">
        <v>42976.7</v>
      </c>
      <c r="AK13" s="104" t="s">
        <v>260</v>
      </c>
    </row>
    <row r="14" spans="1:37" ht="31.5">
      <c r="A14" s="103"/>
      <c r="B14" s="103"/>
      <c r="C14" s="103"/>
      <c r="D14" s="103" t="s">
        <v>263</v>
      </c>
      <c r="E14" s="102"/>
      <c r="F14" s="105">
        <v>52000</v>
      </c>
      <c r="G14" s="105">
        <v>51000</v>
      </c>
      <c r="H14" s="105">
        <v>49000</v>
      </c>
      <c r="I14" s="105">
        <v>46000</v>
      </c>
      <c r="J14" s="105">
        <v>42000</v>
      </c>
      <c r="K14" s="105">
        <v>52000</v>
      </c>
      <c r="L14" s="105">
        <v>49000</v>
      </c>
      <c r="M14" s="105">
        <v>50000</v>
      </c>
      <c r="N14" s="105">
        <v>45000</v>
      </c>
      <c r="O14" s="105">
        <v>45000</v>
      </c>
      <c r="P14" s="105">
        <v>41000</v>
      </c>
      <c r="Q14" s="105">
        <v>35000</v>
      </c>
      <c r="R14" s="105">
        <v>29000</v>
      </c>
      <c r="S14" s="105">
        <v>28000</v>
      </c>
      <c r="T14" s="105">
        <v>29000</v>
      </c>
      <c r="U14" s="105">
        <v>26762</v>
      </c>
      <c r="V14" s="105">
        <v>24440</v>
      </c>
      <c r="W14" s="105">
        <v>24441</v>
      </c>
      <c r="X14" s="105">
        <v>27786</v>
      </c>
      <c r="Y14" s="105">
        <v>30081</v>
      </c>
      <c r="Z14" s="105">
        <v>32431.1</v>
      </c>
      <c r="AA14" s="105">
        <v>31053.8</v>
      </c>
      <c r="AB14" s="105">
        <v>29298.9</v>
      </c>
      <c r="AC14" s="105">
        <v>28657.9</v>
      </c>
      <c r="AD14" s="105">
        <v>26421.5</v>
      </c>
      <c r="AE14" s="105">
        <v>27860.5</v>
      </c>
      <c r="AF14" s="105">
        <v>32871.787</v>
      </c>
      <c r="AG14" s="105">
        <v>28335.326</v>
      </c>
      <c r="AH14" s="105">
        <v>27126.155</v>
      </c>
      <c r="AI14" s="105">
        <v>28756.379</v>
      </c>
      <c r="AJ14" s="105">
        <v>29397.2</v>
      </c>
      <c r="AK14" s="105" t="s">
        <v>260</v>
      </c>
    </row>
    <row r="15" spans="1:37" ht="15" customHeight="1">
      <c r="A15" s="103"/>
      <c r="B15" s="103" t="s">
        <v>265</v>
      </c>
      <c r="C15" s="103" t="s">
        <v>259</v>
      </c>
      <c r="D15" s="103"/>
      <c r="E15" s="102"/>
      <c r="F15" s="104">
        <v>54000</v>
      </c>
      <c r="G15" s="104">
        <v>55000</v>
      </c>
      <c r="H15" s="104">
        <v>56000</v>
      </c>
      <c r="I15" s="104">
        <v>54000</v>
      </c>
      <c r="J15" s="104">
        <v>52000</v>
      </c>
      <c r="K15" s="104">
        <v>38000</v>
      </c>
      <c r="L15" s="104">
        <v>38000</v>
      </c>
      <c r="M15" s="104">
        <v>37408</v>
      </c>
      <c r="N15" s="104">
        <v>36000</v>
      </c>
      <c r="O15" s="104">
        <v>37057</v>
      </c>
      <c r="P15" s="104">
        <v>35989</v>
      </c>
      <c r="Q15" s="104">
        <v>37569</v>
      </c>
      <c r="R15" s="104">
        <v>34280</v>
      </c>
      <c r="S15" s="104">
        <v>32158</v>
      </c>
      <c r="T15" s="104">
        <v>28919</v>
      </c>
      <c r="U15" s="104">
        <v>27486</v>
      </c>
      <c r="V15" s="104">
        <v>25897.49</v>
      </c>
      <c r="W15" s="104">
        <v>29197</v>
      </c>
      <c r="X15" s="104">
        <v>29751.82</v>
      </c>
      <c r="Y15" s="104">
        <v>29685.98</v>
      </c>
      <c r="Z15" s="104">
        <v>23421.4</v>
      </c>
      <c r="AA15" s="104">
        <v>21270.5</v>
      </c>
      <c r="AB15" s="104">
        <v>21255.9</v>
      </c>
      <c r="AC15" s="104">
        <v>20795.6</v>
      </c>
      <c r="AD15" s="104">
        <v>20414.9</v>
      </c>
      <c r="AE15" s="104">
        <v>20559.14</v>
      </c>
      <c r="AF15" s="104">
        <v>18379.6</v>
      </c>
      <c r="AG15" s="104">
        <v>18608.45</v>
      </c>
      <c r="AH15" s="104">
        <v>18796.52</v>
      </c>
      <c r="AI15" s="104">
        <v>18745.38</v>
      </c>
      <c r="AJ15" s="104">
        <v>19163</v>
      </c>
      <c r="AK15" s="104" t="s">
        <v>260</v>
      </c>
    </row>
    <row r="16" spans="1:37" ht="21" customHeight="1">
      <c r="A16" s="103"/>
      <c r="B16" s="103"/>
      <c r="C16" s="103" t="s">
        <v>259</v>
      </c>
      <c r="D16" s="103" t="s">
        <v>261</v>
      </c>
      <c r="E16" s="102"/>
      <c r="F16" s="105">
        <v>20000</v>
      </c>
      <c r="G16" s="105">
        <v>20000</v>
      </c>
      <c r="H16" s="105">
        <v>20000</v>
      </c>
      <c r="I16" s="105">
        <v>19000</v>
      </c>
      <c r="J16" s="105">
        <v>19000</v>
      </c>
      <c r="K16" s="105">
        <v>15000</v>
      </c>
      <c r="L16" s="105">
        <v>15000</v>
      </c>
      <c r="M16" s="105">
        <v>15019</v>
      </c>
      <c r="N16" s="105">
        <v>15000</v>
      </c>
      <c r="O16" s="105">
        <v>15061</v>
      </c>
      <c r="P16" s="105">
        <v>15027</v>
      </c>
      <c r="Q16" s="105">
        <v>15064</v>
      </c>
      <c r="R16" s="105">
        <v>14037</v>
      </c>
      <c r="S16" s="105">
        <v>14032</v>
      </c>
      <c r="T16" s="105">
        <v>13673</v>
      </c>
      <c r="U16" s="105">
        <v>13021</v>
      </c>
      <c r="V16" s="105">
        <v>12496.2</v>
      </c>
      <c r="W16" s="105">
        <v>14368</v>
      </c>
      <c r="X16" s="105">
        <v>14979.86</v>
      </c>
      <c r="Y16" s="105">
        <v>15003.58</v>
      </c>
      <c r="Z16" s="105">
        <v>9998.1</v>
      </c>
      <c r="AA16" s="105">
        <v>9241.7</v>
      </c>
      <c r="AB16" s="105">
        <v>9445.3</v>
      </c>
      <c r="AC16" s="105">
        <v>9204.5</v>
      </c>
      <c r="AD16" s="105">
        <v>9310.6</v>
      </c>
      <c r="AE16" s="105">
        <v>8936.12</v>
      </c>
      <c r="AF16" s="105">
        <v>8504</v>
      </c>
      <c r="AG16" s="105">
        <v>8694.55</v>
      </c>
      <c r="AH16" s="105">
        <v>8701.22</v>
      </c>
      <c r="AI16" s="105">
        <v>8619.85</v>
      </c>
      <c r="AJ16" s="105">
        <v>8811.9</v>
      </c>
      <c r="AK16" s="105" t="s">
        <v>260</v>
      </c>
    </row>
    <row r="17" spans="1:37" ht="21">
      <c r="A17" s="103"/>
      <c r="B17" s="103"/>
      <c r="C17" s="103"/>
      <c r="D17" s="103" t="s">
        <v>262</v>
      </c>
      <c r="E17" s="102"/>
      <c r="F17" s="104">
        <v>8000</v>
      </c>
      <c r="G17" s="104">
        <v>8000</v>
      </c>
      <c r="H17" s="104">
        <v>8000</v>
      </c>
      <c r="I17" s="104">
        <v>8000</v>
      </c>
      <c r="J17" s="104">
        <v>8000</v>
      </c>
      <c r="K17" s="104">
        <v>6000</v>
      </c>
      <c r="L17" s="104">
        <v>6000</v>
      </c>
      <c r="M17" s="104">
        <v>5847</v>
      </c>
      <c r="N17" s="104">
        <v>6000</v>
      </c>
      <c r="O17" s="104">
        <v>5931</v>
      </c>
      <c r="P17" s="104">
        <v>5659</v>
      </c>
      <c r="Q17" s="104">
        <v>7000</v>
      </c>
      <c r="R17" s="104">
        <v>6671</v>
      </c>
      <c r="S17" s="104">
        <v>6203</v>
      </c>
      <c r="T17" s="104">
        <v>5978</v>
      </c>
      <c r="U17" s="104">
        <v>6032</v>
      </c>
      <c r="V17" s="104">
        <v>5506.6</v>
      </c>
      <c r="W17" s="104">
        <v>6676</v>
      </c>
      <c r="X17" s="104">
        <v>6726</v>
      </c>
      <c r="Y17" s="104">
        <v>6599</v>
      </c>
      <c r="Z17" s="104">
        <v>6028.6</v>
      </c>
      <c r="AA17" s="104">
        <v>5542.5</v>
      </c>
      <c r="AB17" s="104">
        <v>5050</v>
      </c>
      <c r="AC17" s="104">
        <v>4872</v>
      </c>
      <c r="AD17" s="104">
        <v>4177.8</v>
      </c>
      <c r="AE17" s="104">
        <v>4347.21</v>
      </c>
      <c r="AF17" s="104">
        <v>5515</v>
      </c>
      <c r="AG17" s="104">
        <v>5481.1</v>
      </c>
      <c r="AH17" s="104">
        <v>5478</v>
      </c>
      <c r="AI17" s="104">
        <v>5520.43</v>
      </c>
      <c r="AJ17" s="104">
        <v>5643.4</v>
      </c>
      <c r="AK17" s="104" t="s">
        <v>260</v>
      </c>
    </row>
    <row r="18" spans="1:37" ht="31.5">
      <c r="A18" s="103"/>
      <c r="B18" s="103"/>
      <c r="C18" s="103"/>
      <c r="D18" s="103" t="s">
        <v>263</v>
      </c>
      <c r="E18" s="102"/>
      <c r="F18" s="105">
        <v>26000</v>
      </c>
      <c r="G18" s="105">
        <v>27000</v>
      </c>
      <c r="H18" s="105">
        <v>28000</v>
      </c>
      <c r="I18" s="105">
        <v>27000</v>
      </c>
      <c r="J18" s="105">
        <v>25000</v>
      </c>
      <c r="K18" s="105">
        <v>17000</v>
      </c>
      <c r="L18" s="105">
        <v>17000</v>
      </c>
      <c r="M18" s="105">
        <v>16542</v>
      </c>
      <c r="N18" s="105">
        <v>15000</v>
      </c>
      <c r="O18" s="105">
        <v>16065</v>
      </c>
      <c r="P18" s="105">
        <v>15303</v>
      </c>
      <c r="Q18" s="105">
        <v>15505</v>
      </c>
      <c r="R18" s="105">
        <v>13572</v>
      </c>
      <c r="S18" s="105">
        <v>11923</v>
      </c>
      <c r="T18" s="105">
        <v>9268</v>
      </c>
      <c r="U18" s="105">
        <v>8433</v>
      </c>
      <c r="V18" s="105">
        <v>7894.6</v>
      </c>
      <c r="W18" s="105">
        <v>8153</v>
      </c>
      <c r="X18" s="105">
        <v>8046</v>
      </c>
      <c r="Y18" s="105">
        <v>8083</v>
      </c>
      <c r="Z18" s="105">
        <v>7394.7</v>
      </c>
      <c r="AA18" s="105">
        <v>6486.3</v>
      </c>
      <c r="AB18" s="105">
        <v>6760.6</v>
      </c>
      <c r="AC18" s="105">
        <v>6719.1</v>
      </c>
      <c r="AD18" s="105">
        <v>6926.5</v>
      </c>
      <c r="AE18" s="105">
        <v>7275.81</v>
      </c>
      <c r="AF18" s="105">
        <v>4360.6</v>
      </c>
      <c r="AG18" s="105">
        <v>4432.8</v>
      </c>
      <c r="AH18" s="105">
        <v>4617.3</v>
      </c>
      <c r="AI18" s="105">
        <v>4605.1</v>
      </c>
      <c r="AJ18" s="105">
        <v>4707.7</v>
      </c>
      <c r="AK18" s="105" t="s">
        <v>260</v>
      </c>
    </row>
    <row r="19" spans="1:37" ht="15" customHeight="1">
      <c r="A19" s="103"/>
      <c r="B19" s="103" t="s">
        <v>266</v>
      </c>
      <c r="C19" s="103" t="s">
        <v>259</v>
      </c>
      <c r="D19" s="103"/>
      <c r="E19" s="102"/>
      <c r="F19" s="104">
        <v>52000</v>
      </c>
      <c r="G19" s="104">
        <v>52000</v>
      </c>
      <c r="H19" s="104">
        <v>51000</v>
      </c>
      <c r="I19" s="104">
        <v>51000</v>
      </c>
      <c r="J19" s="104">
        <v>52000</v>
      </c>
      <c r="K19" s="104">
        <v>52000</v>
      </c>
      <c r="L19" s="104">
        <v>53000</v>
      </c>
      <c r="M19" s="104">
        <v>55000</v>
      </c>
      <c r="N19" s="104">
        <v>55000</v>
      </c>
      <c r="O19" s="104">
        <v>57000</v>
      </c>
      <c r="P19" s="104">
        <v>59000</v>
      </c>
      <c r="Q19" s="104">
        <v>62000</v>
      </c>
      <c r="R19" s="104">
        <v>66000</v>
      </c>
      <c r="S19" s="104" t="s">
        <v>260</v>
      </c>
      <c r="T19" s="104" t="s">
        <v>260</v>
      </c>
      <c r="U19" s="104" t="s">
        <v>260</v>
      </c>
      <c r="V19" s="104" t="s">
        <v>260</v>
      </c>
      <c r="W19" s="104" t="s">
        <v>260</v>
      </c>
      <c r="X19" s="104" t="s">
        <v>260</v>
      </c>
      <c r="Y19" s="104" t="s">
        <v>260</v>
      </c>
      <c r="Z19" s="104" t="s">
        <v>260</v>
      </c>
      <c r="AA19" s="104" t="s">
        <v>260</v>
      </c>
      <c r="AB19" s="104" t="s">
        <v>260</v>
      </c>
      <c r="AC19" s="104" t="s">
        <v>260</v>
      </c>
      <c r="AD19" s="104">
        <v>152634.23</v>
      </c>
      <c r="AE19" s="104">
        <v>158109.16</v>
      </c>
      <c r="AF19" s="104">
        <v>161492.01</v>
      </c>
      <c r="AG19" s="104">
        <v>163529.103</v>
      </c>
      <c r="AH19" s="104">
        <v>168936.1</v>
      </c>
      <c r="AI19" s="104">
        <v>170446.4</v>
      </c>
      <c r="AJ19" s="104">
        <v>174244.6</v>
      </c>
      <c r="AK19" s="104" t="s">
        <v>260</v>
      </c>
    </row>
    <row r="20" spans="1:37" ht="21" customHeight="1">
      <c r="A20" s="103"/>
      <c r="B20" s="103"/>
      <c r="C20" s="103" t="s">
        <v>259</v>
      </c>
      <c r="D20" s="103" t="s">
        <v>261</v>
      </c>
      <c r="E20" s="102"/>
      <c r="F20" s="105">
        <v>25000</v>
      </c>
      <c r="G20" s="105">
        <v>25000</v>
      </c>
      <c r="H20" s="105">
        <v>25000</v>
      </c>
      <c r="I20" s="105">
        <v>25000</v>
      </c>
      <c r="J20" s="105">
        <v>25000</v>
      </c>
      <c r="K20" s="105">
        <v>25000</v>
      </c>
      <c r="L20" s="105">
        <v>26000</v>
      </c>
      <c r="M20" s="105">
        <v>26000</v>
      </c>
      <c r="N20" s="105">
        <v>27000</v>
      </c>
      <c r="O20" s="105">
        <v>28000</v>
      </c>
      <c r="P20" s="105">
        <v>29000</v>
      </c>
      <c r="Q20" s="105">
        <v>31000</v>
      </c>
      <c r="R20" s="105">
        <v>32000</v>
      </c>
      <c r="S20" s="105">
        <v>42000</v>
      </c>
      <c r="T20" s="105">
        <v>47000</v>
      </c>
      <c r="U20" s="105">
        <v>47000</v>
      </c>
      <c r="V20" s="105">
        <v>47651</v>
      </c>
      <c r="W20" s="105">
        <v>49023</v>
      </c>
      <c r="X20" s="105" t="s">
        <v>260</v>
      </c>
      <c r="Y20" s="105" t="s">
        <v>260</v>
      </c>
      <c r="Z20" s="105" t="s">
        <v>260</v>
      </c>
      <c r="AA20" s="105" t="s">
        <v>260</v>
      </c>
      <c r="AB20" s="105" t="s">
        <v>260</v>
      </c>
      <c r="AC20" s="105" t="s">
        <v>260</v>
      </c>
      <c r="AD20" s="105">
        <v>141761.6</v>
      </c>
      <c r="AE20" s="105">
        <v>147304.4</v>
      </c>
      <c r="AF20" s="105">
        <v>150623.4</v>
      </c>
      <c r="AG20" s="105">
        <v>152550.875</v>
      </c>
      <c r="AH20" s="105">
        <v>158003.6</v>
      </c>
      <c r="AI20" s="105">
        <v>159941.4</v>
      </c>
      <c r="AJ20" s="105">
        <v>163505.5</v>
      </c>
      <c r="AK20" s="105" t="s">
        <v>260</v>
      </c>
    </row>
    <row r="21" spans="1:37" ht="21">
      <c r="A21" s="103"/>
      <c r="B21" s="103"/>
      <c r="C21" s="103"/>
      <c r="D21" s="103" t="s">
        <v>262</v>
      </c>
      <c r="E21" s="102"/>
      <c r="F21" s="104">
        <v>9000</v>
      </c>
      <c r="G21" s="104">
        <v>9000</v>
      </c>
      <c r="H21" s="104">
        <v>9000</v>
      </c>
      <c r="I21" s="104">
        <v>9000</v>
      </c>
      <c r="J21" s="104">
        <v>9000</v>
      </c>
      <c r="K21" s="104">
        <v>9000</v>
      </c>
      <c r="L21" s="104">
        <v>9000</v>
      </c>
      <c r="M21" s="104">
        <v>10000</v>
      </c>
      <c r="N21" s="104">
        <v>10000</v>
      </c>
      <c r="O21" s="104">
        <v>10000</v>
      </c>
      <c r="P21" s="104">
        <v>10000</v>
      </c>
      <c r="Q21" s="104">
        <v>10000</v>
      </c>
      <c r="R21" s="104">
        <v>10000</v>
      </c>
      <c r="S21" s="104" t="s">
        <v>260</v>
      </c>
      <c r="T21" s="104" t="s">
        <v>260</v>
      </c>
      <c r="U21" s="104" t="s">
        <v>260</v>
      </c>
      <c r="V21" s="104" t="s">
        <v>260</v>
      </c>
      <c r="W21" s="104" t="s">
        <v>260</v>
      </c>
      <c r="X21" s="104" t="s">
        <v>260</v>
      </c>
      <c r="Y21" s="104" t="s">
        <v>260</v>
      </c>
      <c r="Z21" s="104" t="s">
        <v>260</v>
      </c>
      <c r="AA21" s="104" t="s">
        <v>260</v>
      </c>
      <c r="AB21" s="104" t="s">
        <v>260</v>
      </c>
      <c r="AC21" s="104" t="s">
        <v>260</v>
      </c>
      <c r="AD21" s="104">
        <v>10872.63</v>
      </c>
      <c r="AE21" s="104">
        <v>10804.77</v>
      </c>
      <c r="AF21" s="104">
        <v>10868.6</v>
      </c>
      <c r="AG21" s="104">
        <v>10978.228</v>
      </c>
      <c r="AH21" s="104">
        <v>10932.5</v>
      </c>
      <c r="AI21" s="104">
        <v>10505</v>
      </c>
      <c r="AJ21" s="104">
        <v>10739.1</v>
      </c>
      <c r="AK21" s="104" t="s">
        <v>260</v>
      </c>
    </row>
    <row r="22" spans="1:37" ht="31.5">
      <c r="A22" s="103"/>
      <c r="B22" s="103"/>
      <c r="C22" s="103"/>
      <c r="D22" s="103" t="s">
        <v>263</v>
      </c>
      <c r="E22" s="102"/>
      <c r="F22" s="105">
        <v>17000</v>
      </c>
      <c r="G22" s="105">
        <v>17000</v>
      </c>
      <c r="H22" s="105">
        <v>17000</v>
      </c>
      <c r="I22" s="105">
        <v>17000</v>
      </c>
      <c r="J22" s="105">
        <v>17000</v>
      </c>
      <c r="K22" s="105">
        <v>18000</v>
      </c>
      <c r="L22" s="105">
        <v>18000</v>
      </c>
      <c r="M22" s="105">
        <v>18000</v>
      </c>
      <c r="N22" s="105">
        <v>19000</v>
      </c>
      <c r="O22" s="105">
        <v>19000</v>
      </c>
      <c r="P22" s="105">
        <v>20000</v>
      </c>
      <c r="Q22" s="105">
        <v>21000</v>
      </c>
      <c r="R22" s="105">
        <v>23000</v>
      </c>
      <c r="S22" s="105" t="s">
        <v>260</v>
      </c>
      <c r="T22" s="105" t="s">
        <v>260</v>
      </c>
      <c r="U22" s="105" t="s">
        <v>260</v>
      </c>
      <c r="V22" s="105" t="s">
        <v>260</v>
      </c>
      <c r="W22" s="105" t="s">
        <v>260</v>
      </c>
      <c r="X22" s="105" t="s">
        <v>260</v>
      </c>
      <c r="Y22" s="105" t="s">
        <v>260</v>
      </c>
      <c r="Z22" s="105" t="s">
        <v>260</v>
      </c>
      <c r="AA22" s="105" t="s">
        <v>260</v>
      </c>
      <c r="AB22" s="105" t="s">
        <v>260</v>
      </c>
      <c r="AC22" s="105" t="s">
        <v>260</v>
      </c>
      <c r="AD22" s="105" t="s">
        <v>260</v>
      </c>
      <c r="AE22" s="105" t="s">
        <v>260</v>
      </c>
      <c r="AF22" s="105" t="s">
        <v>260</v>
      </c>
      <c r="AG22" s="105" t="s">
        <v>260</v>
      </c>
      <c r="AH22" s="105" t="s">
        <v>260</v>
      </c>
      <c r="AI22" s="105" t="s">
        <v>260</v>
      </c>
      <c r="AJ22" s="105" t="s">
        <v>260</v>
      </c>
      <c r="AK22" s="105" t="s">
        <v>260</v>
      </c>
    </row>
    <row r="23" spans="1:37" ht="15" customHeight="1">
      <c r="A23" s="103"/>
      <c r="B23" s="103" t="s">
        <v>267</v>
      </c>
      <c r="C23" s="103" t="s">
        <v>259</v>
      </c>
      <c r="D23" s="103"/>
      <c r="E23" s="102"/>
      <c r="F23" s="104">
        <v>11000</v>
      </c>
      <c r="G23" s="104">
        <v>11000</v>
      </c>
      <c r="H23" s="104">
        <v>11000</v>
      </c>
      <c r="I23" s="104">
        <v>12000</v>
      </c>
      <c r="J23" s="104">
        <v>12000</v>
      </c>
      <c r="K23" s="104">
        <v>13000</v>
      </c>
      <c r="L23" s="104">
        <v>12000</v>
      </c>
      <c r="M23" s="104">
        <v>13000</v>
      </c>
      <c r="N23" s="104">
        <v>14000</v>
      </c>
      <c r="O23" s="104">
        <v>15000</v>
      </c>
      <c r="P23" s="104">
        <v>7000</v>
      </c>
      <c r="Q23" s="104">
        <v>6000</v>
      </c>
      <c r="R23" s="104">
        <v>7000</v>
      </c>
      <c r="S23" s="104">
        <v>6000</v>
      </c>
      <c r="T23" s="104">
        <v>6000</v>
      </c>
      <c r="U23" s="104">
        <v>5295</v>
      </c>
      <c r="V23" s="104">
        <v>5697</v>
      </c>
      <c r="W23" s="104">
        <v>6123</v>
      </c>
      <c r="X23" s="104">
        <v>6968</v>
      </c>
      <c r="Y23" s="104">
        <v>5777</v>
      </c>
      <c r="Z23" s="104">
        <v>6316</v>
      </c>
      <c r="AA23" s="104">
        <v>5577.2</v>
      </c>
      <c r="AB23" s="104">
        <v>5512.1</v>
      </c>
      <c r="AC23" s="104">
        <v>6064</v>
      </c>
      <c r="AD23" s="104">
        <v>6466.9</v>
      </c>
      <c r="AE23" s="104">
        <v>6662.1</v>
      </c>
      <c r="AF23" s="104">
        <v>6660.2</v>
      </c>
      <c r="AG23" s="104">
        <v>7774.6</v>
      </c>
      <c r="AH23" s="104">
        <v>8259</v>
      </c>
      <c r="AI23" s="104">
        <v>6704.3</v>
      </c>
      <c r="AJ23" s="104">
        <v>6853.7</v>
      </c>
      <c r="AK23" s="104" t="s">
        <v>260</v>
      </c>
    </row>
    <row r="24" spans="1:37" ht="21" customHeight="1">
      <c r="A24" s="103"/>
      <c r="B24" s="103"/>
      <c r="C24" s="103" t="s">
        <v>259</v>
      </c>
      <c r="D24" s="103" t="s">
        <v>261</v>
      </c>
      <c r="E24" s="102"/>
      <c r="F24" s="105">
        <v>5000</v>
      </c>
      <c r="G24" s="105">
        <v>5000</v>
      </c>
      <c r="H24" s="105">
        <v>5000</v>
      </c>
      <c r="I24" s="105">
        <v>6000</v>
      </c>
      <c r="J24" s="105">
        <v>6000</v>
      </c>
      <c r="K24" s="105">
        <v>6000</v>
      </c>
      <c r="L24" s="105">
        <v>6000</v>
      </c>
      <c r="M24" s="105">
        <v>6000</v>
      </c>
      <c r="N24" s="105">
        <v>7000</v>
      </c>
      <c r="O24" s="105">
        <v>7000</v>
      </c>
      <c r="P24" s="105">
        <v>3000</v>
      </c>
      <c r="Q24" s="105">
        <v>3000</v>
      </c>
      <c r="R24" s="105">
        <v>3000</v>
      </c>
      <c r="S24" s="105">
        <v>3000</v>
      </c>
      <c r="T24" s="105">
        <v>3000</v>
      </c>
      <c r="U24" s="105">
        <v>2595</v>
      </c>
      <c r="V24" s="105">
        <v>2799</v>
      </c>
      <c r="W24" s="105">
        <v>3000</v>
      </c>
      <c r="X24" s="105">
        <v>3414</v>
      </c>
      <c r="Y24" s="105">
        <v>3403</v>
      </c>
      <c r="Z24" s="105">
        <v>3721</v>
      </c>
      <c r="AA24" s="105">
        <v>3285.7</v>
      </c>
      <c r="AB24" s="105">
        <v>3247.3</v>
      </c>
      <c r="AC24" s="105">
        <v>3572</v>
      </c>
      <c r="AD24" s="105">
        <v>3809.8</v>
      </c>
      <c r="AE24" s="105">
        <v>3924.9</v>
      </c>
      <c r="AF24" s="105">
        <v>3923.7</v>
      </c>
      <c r="AG24" s="105">
        <v>4580.3</v>
      </c>
      <c r="AH24" s="105">
        <v>4865.585</v>
      </c>
      <c r="AI24" s="105">
        <v>3949.7</v>
      </c>
      <c r="AJ24" s="105">
        <v>4037.7</v>
      </c>
      <c r="AK24" s="105" t="s">
        <v>260</v>
      </c>
    </row>
    <row r="25" spans="1:37" ht="21">
      <c r="A25" s="103"/>
      <c r="B25" s="103"/>
      <c r="C25" s="103"/>
      <c r="D25" s="103" t="s">
        <v>262</v>
      </c>
      <c r="E25" s="102"/>
      <c r="F25" s="104">
        <v>2000</v>
      </c>
      <c r="G25" s="104">
        <v>2000</v>
      </c>
      <c r="H25" s="104">
        <v>2000</v>
      </c>
      <c r="I25" s="104">
        <v>2000</v>
      </c>
      <c r="J25" s="104">
        <v>2000</v>
      </c>
      <c r="K25" s="104">
        <v>2000</v>
      </c>
      <c r="L25" s="104">
        <v>2000</v>
      </c>
      <c r="M25" s="104">
        <v>2000</v>
      </c>
      <c r="N25" s="104">
        <v>2000</v>
      </c>
      <c r="O25" s="104">
        <v>2000</v>
      </c>
      <c r="P25" s="104">
        <v>1000</v>
      </c>
      <c r="Q25" s="104">
        <v>1000</v>
      </c>
      <c r="R25" s="104">
        <v>1000</v>
      </c>
      <c r="S25" s="104">
        <v>1000</v>
      </c>
      <c r="T25" s="104">
        <v>1000</v>
      </c>
      <c r="U25" s="104">
        <v>794</v>
      </c>
      <c r="V25" s="104">
        <v>857</v>
      </c>
      <c r="W25" s="104">
        <v>918</v>
      </c>
      <c r="X25" s="104">
        <v>1045</v>
      </c>
      <c r="Y25" s="104">
        <v>1055</v>
      </c>
      <c r="Z25" s="104">
        <v>1154</v>
      </c>
      <c r="AA25" s="104">
        <v>1018.9</v>
      </c>
      <c r="AB25" s="104">
        <v>1007</v>
      </c>
      <c r="AC25" s="104">
        <v>1108</v>
      </c>
      <c r="AD25" s="104">
        <v>1181.4</v>
      </c>
      <c r="AE25" s="104">
        <v>1217</v>
      </c>
      <c r="AF25" s="104">
        <v>1216.7</v>
      </c>
      <c r="AG25" s="104">
        <v>1420.3</v>
      </c>
      <c r="AH25" s="104">
        <v>1508.809</v>
      </c>
      <c r="AI25" s="104">
        <v>1224.8</v>
      </c>
      <c r="AJ25" s="104">
        <v>1252.1</v>
      </c>
      <c r="AK25" s="104" t="s">
        <v>260</v>
      </c>
    </row>
    <row r="26" spans="1:37" ht="31.5">
      <c r="A26" s="103"/>
      <c r="B26" s="103"/>
      <c r="C26" s="103"/>
      <c r="D26" s="103" t="s">
        <v>263</v>
      </c>
      <c r="E26" s="102"/>
      <c r="F26" s="105">
        <v>4000</v>
      </c>
      <c r="G26" s="105">
        <v>4000</v>
      </c>
      <c r="H26" s="105">
        <v>4000</v>
      </c>
      <c r="I26" s="105">
        <v>4000</v>
      </c>
      <c r="J26" s="105">
        <v>4000</v>
      </c>
      <c r="K26" s="105">
        <v>4000</v>
      </c>
      <c r="L26" s="105">
        <v>4000</v>
      </c>
      <c r="M26" s="105">
        <v>4000</v>
      </c>
      <c r="N26" s="105">
        <v>5000</v>
      </c>
      <c r="O26" s="105">
        <v>5000</v>
      </c>
      <c r="P26" s="105">
        <v>2000</v>
      </c>
      <c r="Q26" s="105">
        <v>2000</v>
      </c>
      <c r="R26" s="105">
        <v>2000</v>
      </c>
      <c r="S26" s="105">
        <v>2000</v>
      </c>
      <c r="T26" s="105">
        <v>2000</v>
      </c>
      <c r="U26" s="105">
        <v>1906</v>
      </c>
      <c r="V26" s="105">
        <v>2041</v>
      </c>
      <c r="W26" s="105">
        <v>2205</v>
      </c>
      <c r="X26" s="105">
        <v>2509</v>
      </c>
      <c r="Y26" s="105">
        <v>1318</v>
      </c>
      <c r="Z26" s="105">
        <v>1441</v>
      </c>
      <c r="AA26" s="105">
        <v>1272.6</v>
      </c>
      <c r="AB26" s="105">
        <v>1257.8</v>
      </c>
      <c r="AC26" s="105">
        <v>1384</v>
      </c>
      <c r="AD26" s="105">
        <v>1475.7</v>
      </c>
      <c r="AE26" s="105">
        <v>1520.2</v>
      </c>
      <c r="AF26" s="105">
        <v>1519.8</v>
      </c>
      <c r="AG26" s="105">
        <v>1774</v>
      </c>
      <c r="AH26" s="105">
        <v>1884.608</v>
      </c>
      <c r="AI26" s="105">
        <v>1529.8</v>
      </c>
      <c r="AJ26" s="105">
        <v>1563.9</v>
      </c>
      <c r="AK26" s="105" t="s">
        <v>260</v>
      </c>
    </row>
    <row r="27" ht="15">
      <c r="A27" s="106" t="s">
        <v>280</v>
      </c>
    </row>
    <row r="28" ht="15">
      <c r="A28" s="107" t="s">
        <v>269</v>
      </c>
    </row>
    <row r="29" spans="1:2" ht="15">
      <c r="A29" s="108" t="s">
        <v>270</v>
      </c>
      <c r="B29" s="107" t="s">
        <v>271</v>
      </c>
    </row>
    <row r="30" spans="1:2" ht="15">
      <c r="A30" s="108" t="s">
        <v>272</v>
      </c>
      <c r="B30" s="107" t="s">
        <v>273</v>
      </c>
    </row>
    <row r="31" spans="1:2" ht="15">
      <c r="A31" s="108" t="s">
        <v>281</v>
      </c>
      <c r="B31" s="107" t="s">
        <v>282</v>
      </c>
    </row>
    <row r="32" spans="1:2" ht="15">
      <c r="A32" s="108" t="s">
        <v>278</v>
      </c>
      <c r="B32" s="107" t="s">
        <v>279</v>
      </c>
    </row>
    <row r="33" spans="1:2" ht="15">
      <c r="A33" s="108" t="s">
        <v>283</v>
      </c>
      <c r="B33" s="107" t="s">
        <v>284</v>
      </c>
    </row>
  </sheetData>
  <sheetProtection selectLockedCells="1" selectUnlockedCells="1"/>
  <mergeCells count="25">
    <mergeCell ref="A2:E2"/>
    <mergeCell ref="F2:AK2"/>
    <mergeCell ref="A3:E3"/>
    <mergeCell ref="F3:AK3"/>
    <mergeCell ref="A4:E4"/>
    <mergeCell ref="F4:AK4"/>
    <mergeCell ref="A5:E5"/>
    <mergeCell ref="A6:B6"/>
    <mergeCell ref="C6:D6"/>
    <mergeCell ref="A7:B10"/>
    <mergeCell ref="C7:D7"/>
    <mergeCell ref="C8:C10"/>
    <mergeCell ref="A11:A26"/>
    <mergeCell ref="B11:B14"/>
    <mergeCell ref="C11:D11"/>
    <mergeCell ref="C12:C14"/>
    <mergeCell ref="B15:B18"/>
    <mergeCell ref="C15:D15"/>
    <mergeCell ref="C16:C18"/>
    <mergeCell ref="B19:B22"/>
    <mergeCell ref="C19:D19"/>
    <mergeCell ref="C20:C22"/>
    <mergeCell ref="B23:B26"/>
    <mergeCell ref="C23:D23"/>
    <mergeCell ref="C24:C26"/>
  </mergeCells>
  <hyperlinks>
    <hyperlink ref="F2" r:id="rId1" display="United Kingdom"/>
    <hyperlink ref="A27" r:id="rId2" display="data extracted on 28 Dec 2013 18:48 UTC (GMT) from OECD.Stat"/>
  </hyperlinks>
  <printOptions/>
  <pageMargins left="0.7" right="0.7" top="0.75" bottom="0.75" header="0.5118055555555555" footer="0.5118055555555555"/>
  <pageSetup horizontalDpi="300" verticalDpi="300" orientation="portrait"/>
  <legacyDrawing r:id="rId4"/>
</worksheet>
</file>

<file path=xl/worksheets/sheet11.xml><?xml version="1.0" encoding="utf-8"?>
<worksheet xmlns="http://schemas.openxmlformats.org/spreadsheetml/2006/main" xmlns:r="http://schemas.openxmlformats.org/officeDocument/2006/relationships">
  <dimension ref="A2:AK30"/>
  <sheetViews>
    <sheetView workbookViewId="0" topLeftCell="Y2">
      <selection activeCell="AQ19" sqref="AQ19"/>
    </sheetView>
  </sheetViews>
  <sheetFormatPr defaultColWidth="9.140625" defaultRowHeight="15"/>
  <sheetData>
    <row r="2" spans="1:37" ht="15" customHeight="1">
      <c r="A2" s="96" t="s">
        <v>251</v>
      </c>
      <c r="B2" s="96"/>
      <c r="C2" s="96"/>
      <c r="D2" s="96"/>
      <c r="E2" s="96"/>
      <c r="F2" s="97" t="s">
        <v>65</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ht="15" customHeight="1">
      <c r="A3" s="96" t="s">
        <v>252</v>
      </c>
      <c r="B3" s="96"/>
      <c r="C3" s="96"/>
      <c r="D3" s="96"/>
      <c r="E3" s="96"/>
      <c r="F3" s="98" t="s">
        <v>253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15" customHeight="1">
      <c r="A4" s="96" t="s">
        <v>254</v>
      </c>
      <c r="B4" s="96"/>
      <c r="C4" s="96"/>
      <c r="D4" s="96"/>
      <c r="E4" s="96"/>
      <c r="F4" s="98" t="s">
        <v>255</v>
      </c>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ht="15" customHeight="1">
      <c r="A5" s="99" t="s">
        <v>58</v>
      </c>
      <c r="B5" s="99"/>
      <c r="C5" s="99"/>
      <c r="D5" s="99"/>
      <c r="E5" s="99"/>
      <c r="F5" s="100" t="s">
        <v>218</v>
      </c>
      <c r="G5" s="100" t="s">
        <v>219</v>
      </c>
      <c r="H5" s="100" t="s">
        <v>220</v>
      </c>
      <c r="I5" s="100" t="s">
        <v>221</v>
      </c>
      <c r="J5" s="100" t="s">
        <v>222</v>
      </c>
      <c r="K5" s="100" t="s">
        <v>223</v>
      </c>
      <c r="L5" s="100" t="s">
        <v>224</v>
      </c>
      <c r="M5" s="100" t="s">
        <v>225</v>
      </c>
      <c r="N5" s="100" t="s">
        <v>226</v>
      </c>
      <c r="O5" s="100" t="s">
        <v>227</v>
      </c>
      <c r="P5" s="100" t="s">
        <v>228</v>
      </c>
      <c r="Q5" s="100" t="s">
        <v>229</v>
      </c>
      <c r="R5" s="100" t="s">
        <v>230</v>
      </c>
      <c r="S5" s="100" t="s">
        <v>231</v>
      </c>
      <c r="T5" s="100" t="s">
        <v>232</v>
      </c>
      <c r="U5" s="100" t="s">
        <v>233</v>
      </c>
      <c r="V5" s="100" t="s">
        <v>234</v>
      </c>
      <c r="W5" s="100" t="s">
        <v>235</v>
      </c>
      <c r="X5" s="100" t="s">
        <v>236</v>
      </c>
      <c r="Y5" s="100" t="s">
        <v>237</v>
      </c>
      <c r="Z5" s="100" t="s">
        <v>238</v>
      </c>
      <c r="AA5" s="100" t="s">
        <v>239</v>
      </c>
      <c r="AB5" s="100" t="s">
        <v>240</v>
      </c>
      <c r="AC5" s="100" t="s">
        <v>241</v>
      </c>
      <c r="AD5" s="100" t="s">
        <v>242</v>
      </c>
      <c r="AE5" s="100" t="s">
        <v>243</v>
      </c>
      <c r="AF5" s="100" t="s">
        <v>244</v>
      </c>
      <c r="AG5" s="100" t="s">
        <v>245</v>
      </c>
      <c r="AH5" s="100" t="s">
        <v>246</v>
      </c>
      <c r="AI5" s="100" t="s">
        <v>247</v>
      </c>
      <c r="AJ5" s="100" t="s">
        <v>248</v>
      </c>
      <c r="AK5" s="100" t="s">
        <v>249</v>
      </c>
    </row>
    <row r="6" spans="1:37" ht="15" customHeight="1">
      <c r="A6" s="101" t="s">
        <v>256</v>
      </c>
      <c r="B6" s="101"/>
      <c r="C6" s="101" t="s">
        <v>257</v>
      </c>
      <c r="D6" s="101"/>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ht="15" customHeight="1">
      <c r="A7" s="103" t="s">
        <v>258</v>
      </c>
      <c r="B7" s="103"/>
      <c r="C7" s="103" t="s">
        <v>259</v>
      </c>
      <c r="D7" s="103"/>
      <c r="E7" s="102"/>
      <c r="F7" s="104">
        <v>648977</v>
      </c>
      <c r="G7" s="104">
        <v>668939</v>
      </c>
      <c r="H7" s="104">
        <v>710872</v>
      </c>
      <c r="I7" s="104">
        <v>730432</v>
      </c>
      <c r="J7" s="104">
        <v>761650</v>
      </c>
      <c r="K7" s="104">
        <v>778501</v>
      </c>
      <c r="L7" s="104">
        <v>803833</v>
      </c>
      <c r="M7" s="104">
        <v>830855</v>
      </c>
      <c r="N7" s="104">
        <v>863382</v>
      </c>
      <c r="O7" s="104">
        <v>899286</v>
      </c>
      <c r="P7" s="104">
        <v>910051</v>
      </c>
      <c r="Q7" s="104">
        <v>939483</v>
      </c>
      <c r="R7" s="104">
        <v>947455</v>
      </c>
      <c r="S7" s="104">
        <v>945823</v>
      </c>
      <c r="T7" s="104">
        <v>948088</v>
      </c>
      <c r="U7" s="104">
        <v>891783</v>
      </c>
      <c r="V7" s="104">
        <v>894003</v>
      </c>
      <c r="W7" s="104">
        <v>925569</v>
      </c>
      <c r="X7" s="104">
        <v>919132</v>
      </c>
      <c r="Y7" s="104">
        <v>896847</v>
      </c>
      <c r="Z7" s="104">
        <v>869180</v>
      </c>
      <c r="AA7" s="104">
        <v>833788</v>
      </c>
      <c r="AB7" s="104">
        <v>859453</v>
      </c>
      <c r="AC7" s="104">
        <v>872752</v>
      </c>
      <c r="AD7" s="104">
        <v>896855</v>
      </c>
      <c r="AE7" s="104">
        <v>910375</v>
      </c>
      <c r="AF7" s="104">
        <v>912202</v>
      </c>
      <c r="AG7" s="104">
        <v>882739</v>
      </c>
      <c r="AH7" s="104">
        <v>878418</v>
      </c>
      <c r="AI7" s="104">
        <v>877928</v>
      </c>
      <c r="AJ7" s="104" t="s">
        <v>260</v>
      </c>
      <c r="AK7" s="104" t="s">
        <v>260</v>
      </c>
    </row>
    <row r="8" spans="1:37" ht="21" customHeight="1">
      <c r="A8" s="103"/>
      <c r="B8" s="103"/>
      <c r="C8" s="103" t="s">
        <v>259</v>
      </c>
      <c r="D8" s="103" t="s">
        <v>261</v>
      </c>
      <c r="E8" s="102"/>
      <c r="F8" s="105">
        <v>392625</v>
      </c>
      <c r="G8" s="105">
        <v>406042</v>
      </c>
      <c r="H8" s="105">
        <v>435340</v>
      </c>
      <c r="I8" s="105">
        <v>447719</v>
      </c>
      <c r="J8" s="105">
        <v>473296</v>
      </c>
      <c r="K8" s="105">
        <v>487779</v>
      </c>
      <c r="L8" s="105">
        <v>513267</v>
      </c>
      <c r="M8" s="105">
        <v>535008</v>
      </c>
      <c r="N8" s="105">
        <v>560276</v>
      </c>
      <c r="O8" s="105">
        <v>582815</v>
      </c>
      <c r="P8" s="105">
        <v>598333</v>
      </c>
      <c r="Q8" s="105">
        <v>622410</v>
      </c>
      <c r="R8" s="105">
        <v>641083</v>
      </c>
      <c r="S8" s="105">
        <v>658866</v>
      </c>
      <c r="T8" s="105">
        <v>673421</v>
      </c>
      <c r="U8" s="105">
        <v>617365</v>
      </c>
      <c r="V8" s="105">
        <v>625442</v>
      </c>
      <c r="W8" s="105">
        <v>652845</v>
      </c>
      <c r="X8" s="105">
        <v>658910</v>
      </c>
      <c r="Y8" s="105">
        <v>647572</v>
      </c>
      <c r="Z8" s="105">
        <v>653021</v>
      </c>
      <c r="AA8" s="105">
        <v>623035</v>
      </c>
      <c r="AB8" s="105">
        <v>652369</v>
      </c>
      <c r="AC8" s="105">
        <v>653747</v>
      </c>
      <c r="AD8" s="105">
        <v>680631</v>
      </c>
      <c r="AE8" s="105">
        <v>684884</v>
      </c>
      <c r="AF8" s="105">
        <v>684311</v>
      </c>
      <c r="AG8" s="105">
        <v>656676</v>
      </c>
      <c r="AH8" s="105">
        <v>655530</v>
      </c>
      <c r="AI8" s="105">
        <v>656032</v>
      </c>
      <c r="AJ8" s="105" t="s">
        <v>260</v>
      </c>
      <c r="AK8" s="105" t="s">
        <v>260</v>
      </c>
    </row>
    <row r="9" spans="1:37" ht="21">
      <c r="A9" s="103"/>
      <c r="B9" s="103"/>
      <c r="C9" s="103"/>
      <c r="D9" s="103" t="s">
        <v>262</v>
      </c>
      <c r="E9" s="102"/>
      <c r="F9" s="104">
        <v>87329</v>
      </c>
      <c r="G9" s="104">
        <v>90103</v>
      </c>
      <c r="H9" s="104">
        <v>96272</v>
      </c>
      <c r="I9" s="104">
        <v>100530</v>
      </c>
      <c r="J9" s="104">
        <v>101996</v>
      </c>
      <c r="K9" s="104">
        <v>102901</v>
      </c>
      <c r="L9" s="104">
        <v>101587</v>
      </c>
      <c r="M9" s="104">
        <v>101809</v>
      </c>
      <c r="N9" s="104">
        <v>106117</v>
      </c>
      <c r="O9" s="104">
        <v>106179</v>
      </c>
      <c r="P9" s="104">
        <v>107013</v>
      </c>
      <c r="Q9" s="104">
        <v>107001</v>
      </c>
      <c r="R9" s="104">
        <v>99152</v>
      </c>
      <c r="S9" s="104">
        <v>90072</v>
      </c>
      <c r="T9" s="104">
        <v>82851</v>
      </c>
      <c r="U9" s="104">
        <v>83906</v>
      </c>
      <c r="V9" s="104">
        <v>83539</v>
      </c>
      <c r="W9" s="104">
        <v>86822</v>
      </c>
      <c r="X9" s="104">
        <v>84527</v>
      </c>
      <c r="Y9" s="104">
        <v>78951</v>
      </c>
      <c r="Z9" s="104">
        <v>68754</v>
      </c>
      <c r="AA9" s="104">
        <v>67040</v>
      </c>
      <c r="AB9" s="104">
        <v>67389</v>
      </c>
      <c r="AC9" s="104">
        <v>73106</v>
      </c>
      <c r="AD9" s="104">
        <v>71726</v>
      </c>
      <c r="AE9" s="104">
        <v>73874</v>
      </c>
      <c r="AF9" s="104">
        <v>75019</v>
      </c>
      <c r="AG9" s="104">
        <v>75520</v>
      </c>
      <c r="AH9" s="104">
        <v>74805</v>
      </c>
      <c r="AI9" s="104">
        <v>74857</v>
      </c>
      <c r="AJ9" s="104" t="s">
        <v>260</v>
      </c>
      <c r="AK9" s="104" t="s">
        <v>260</v>
      </c>
    </row>
    <row r="10" spans="1:37" ht="31.5">
      <c r="A10" s="103"/>
      <c r="B10" s="103"/>
      <c r="C10" s="103"/>
      <c r="D10" s="103" t="s">
        <v>263</v>
      </c>
      <c r="E10" s="102"/>
      <c r="F10" s="105">
        <v>169023</v>
      </c>
      <c r="G10" s="105">
        <v>172794</v>
      </c>
      <c r="H10" s="105">
        <v>179260</v>
      </c>
      <c r="I10" s="105">
        <v>182183</v>
      </c>
      <c r="J10" s="105">
        <v>186358</v>
      </c>
      <c r="K10" s="105">
        <v>187821</v>
      </c>
      <c r="L10" s="105">
        <v>188979</v>
      </c>
      <c r="M10" s="105">
        <v>194038</v>
      </c>
      <c r="N10" s="105">
        <v>196989</v>
      </c>
      <c r="O10" s="105">
        <v>210292</v>
      </c>
      <c r="P10" s="105">
        <v>204705</v>
      </c>
      <c r="Q10" s="105">
        <v>210072</v>
      </c>
      <c r="R10" s="105">
        <v>207220</v>
      </c>
      <c r="S10" s="105">
        <v>196885</v>
      </c>
      <c r="T10" s="105">
        <v>191816</v>
      </c>
      <c r="U10" s="105">
        <v>190512</v>
      </c>
      <c r="V10" s="105">
        <v>185022</v>
      </c>
      <c r="W10" s="105">
        <v>185902</v>
      </c>
      <c r="X10" s="105">
        <v>175695</v>
      </c>
      <c r="Y10" s="105">
        <v>170324</v>
      </c>
      <c r="Z10" s="105">
        <v>147405</v>
      </c>
      <c r="AA10" s="105">
        <v>143713</v>
      </c>
      <c r="AB10" s="105">
        <v>139695</v>
      </c>
      <c r="AC10" s="105">
        <v>145899</v>
      </c>
      <c r="AD10" s="105">
        <v>144498</v>
      </c>
      <c r="AE10" s="105">
        <v>151618</v>
      </c>
      <c r="AF10" s="105">
        <v>152873</v>
      </c>
      <c r="AG10" s="105">
        <v>150543</v>
      </c>
      <c r="AH10" s="105">
        <v>148082</v>
      </c>
      <c r="AI10" s="105">
        <v>147039</v>
      </c>
      <c r="AJ10" s="105" t="s">
        <v>260</v>
      </c>
      <c r="AK10" s="105" t="s">
        <v>260</v>
      </c>
    </row>
    <row r="11" spans="1:37" ht="15" customHeight="1">
      <c r="A11" s="103" t="s">
        <v>258</v>
      </c>
      <c r="B11" s="103" t="s">
        <v>264</v>
      </c>
      <c r="C11" s="103" t="s">
        <v>259</v>
      </c>
      <c r="D11" s="103"/>
      <c r="E11" s="102"/>
      <c r="F11" s="104">
        <v>363851</v>
      </c>
      <c r="G11" s="104">
        <v>376474</v>
      </c>
      <c r="H11" s="104">
        <v>410860</v>
      </c>
      <c r="I11" s="104">
        <v>425612</v>
      </c>
      <c r="J11" s="104">
        <v>451276</v>
      </c>
      <c r="K11" s="104">
        <v>462680</v>
      </c>
      <c r="L11" s="104">
        <v>481504</v>
      </c>
      <c r="M11" s="104">
        <v>502020</v>
      </c>
      <c r="N11" s="104">
        <v>528363</v>
      </c>
      <c r="O11" s="104">
        <v>558261</v>
      </c>
      <c r="P11" s="104">
        <v>563018</v>
      </c>
      <c r="Q11" s="104">
        <v>583961</v>
      </c>
      <c r="R11" s="104">
        <v>583485</v>
      </c>
      <c r="S11" s="104">
        <v>577725</v>
      </c>
      <c r="T11" s="104">
        <v>573714</v>
      </c>
      <c r="U11" s="104">
        <v>589491</v>
      </c>
      <c r="V11" s="104">
        <v>586156</v>
      </c>
      <c r="W11" s="104">
        <v>613160</v>
      </c>
      <c r="X11" s="104">
        <v>604544</v>
      </c>
      <c r="Y11" s="104">
        <v>581721</v>
      </c>
      <c r="Z11" s="104">
        <v>561735</v>
      </c>
      <c r="AA11" s="104">
        <v>555772</v>
      </c>
      <c r="AB11" s="104">
        <v>580628</v>
      </c>
      <c r="AC11" s="104">
        <v>587414</v>
      </c>
      <c r="AD11" s="104">
        <v>609808</v>
      </c>
      <c r="AE11" s="104">
        <v>619184</v>
      </c>
      <c r="AF11" s="104">
        <v>620004</v>
      </c>
      <c r="AG11" s="104">
        <v>625264</v>
      </c>
      <c r="AH11" s="104">
        <v>616965</v>
      </c>
      <c r="AI11" s="104">
        <v>614772</v>
      </c>
      <c r="AJ11" s="104" t="s">
        <v>260</v>
      </c>
      <c r="AK11" s="104" t="s">
        <v>260</v>
      </c>
    </row>
    <row r="12" spans="1:37" ht="21" customHeight="1">
      <c r="A12" s="103"/>
      <c r="B12" s="103"/>
      <c r="C12" s="103" t="s">
        <v>259</v>
      </c>
      <c r="D12" s="103" t="s">
        <v>261</v>
      </c>
      <c r="E12" s="102"/>
      <c r="F12" s="105">
        <v>192942</v>
      </c>
      <c r="G12" s="105">
        <v>201137</v>
      </c>
      <c r="H12" s="105">
        <v>223882</v>
      </c>
      <c r="I12" s="105">
        <v>231097</v>
      </c>
      <c r="J12" s="105">
        <v>251771</v>
      </c>
      <c r="K12" s="105">
        <v>260846</v>
      </c>
      <c r="L12" s="105">
        <v>279298</v>
      </c>
      <c r="M12" s="105">
        <v>294202</v>
      </c>
      <c r="N12" s="105">
        <v>313948</v>
      </c>
      <c r="O12" s="105">
        <v>330996</v>
      </c>
      <c r="P12" s="105">
        <v>340809</v>
      </c>
      <c r="Q12" s="105">
        <v>356406</v>
      </c>
      <c r="R12" s="105">
        <v>367278</v>
      </c>
      <c r="S12" s="105">
        <v>376639</v>
      </c>
      <c r="T12" s="105">
        <v>384100</v>
      </c>
      <c r="U12" s="105">
        <v>400361</v>
      </c>
      <c r="V12" s="105">
        <v>404232</v>
      </c>
      <c r="W12" s="105">
        <v>429195</v>
      </c>
      <c r="X12" s="105">
        <v>433758</v>
      </c>
      <c r="Y12" s="105">
        <v>421363</v>
      </c>
      <c r="Z12" s="105">
        <v>430688</v>
      </c>
      <c r="AA12" s="105">
        <v>431190</v>
      </c>
      <c r="AB12" s="105">
        <v>458845</v>
      </c>
      <c r="AC12" s="105">
        <v>455868</v>
      </c>
      <c r="AD12" s="105">
        <v>481496</v>
      </c>
      <c r="AE12" s="105">
        <v>483339</v>
      </c>
      <c r="AF12" s="105">
        <v>483728</v>
      </c>
      <c r="AG12" s="105">
        <v>492805</v>
      </c>
      <c r="AH12" s="105">
        <v>490494</v>
      </c>
      <c r="AI12" s="105">
        <v>490538</v>
      </c>
      <c r="AJ12" s="105" t="s">
        <v>260</v>
      </c>
      <c r="AK12" s="105" t="s">
        <v>260</v>
      </c>
    </row>
    <row r="13" spans="1:37" ht="21">
      <c r="A13" s="103"/>
      <c r="B13" s="103"/>
      <c r="C13" s="103"/>
      <c r="D13" s="103" t="s">
        <v>262</v>
      </c>
      <c r="E13" s="102"/>
      <c r="F13" s="104">
        <v>68449</v>
      </c>
      <c r="G13" s="104">
        <v>71392</v>
      </c>
      <c r="H13" s="104">
        <v>76848</v>
      </c>
      <c r="I13" s="104">
        <v>80581</v>
      </c>
      <c r="J13" s="104">
        <v>81309</v>
      </c>
      <c r="K13" s="104">
        <v>82366</v>
      </c>
      <c r="L13" s="104">
        <v>81012</v>
      </c>
      <c r="M13" s="104">
        <v>81949</v>
      </c>
      <c r="N13" s="104">
        <v>86420</v>
      </c>
      <c r="O13" s="104">
        <v>87201</v>
      </c>
      <c r="P13" s="104">
        <v>87850</v>
      </c>
      <c r="Q13" s="104">
        <v>88879</v>
      </c>
      <c r="R13" s="104">
        <v>81121</v>
      </c>
      <c r="S13" s="104">
        <v>74225</v>
      </c>
      <c r="T13" s="104">
        <v>67246</v>
      </c>
      <c r="U13" s="104">
        <v>67845</v>
      </c>
      <c r="V13" s="104">
        <v>66477</v>
      </c>
      <c r="W13" s="104">
        <v>69541</v>
      </c>
      <c r="X13" s="104">
        <v>66956</v>
      </c>
      <c r="Y13" s="104">
        <v>61030</v>
      </c>
      <c r="Z13" s="104">
        <v>51307</v>
      </c>
      <c r="AA13" s="104">
        <v>48627</v>
      </c>
      <c r="AB13" s="104">
        <v>47700</v>
      </c>
      <c r="AC13" s="104">
        <v>52050</v>
      </c>
      <c r="AD13" s="104">
        <v>52620</v>
      </c>
      <c r="AE13" s="104">
        <v>54565</v>
      </c>
      <c r="AF13" s="104">
        <v>54966</v>
      </c>
      <c r="AG13" s="104">
        <v>54775</v>
      </c>
      <c r="AH13" s="104">
        <v>52272</v>
      </c>
      <c r="AI13" s="104">
        <v>52219</v>
      </c>
      <c r="AJ13" s="104" t="s">
        <v>260</v>
      </c>
      <c r="AK13" s="104" t="s">
        <v>260</v>
      </c>
    </row>
    <row r="14" spans="1:37" ht="31.5">
      <c r="A14" s="103"/>
      <c r="B14" s="103"/>
      <c r="C14" s="103"/>
      <c r="D14" s="103" t="s">
        <v>263</v>
      </c>
      <c r="E14" s="102"/>
      <c r="F14" s="105">
        <v>102460</v>
      </c>
      <c r="G14" s="105">
        <v>103945</v>
      </c>
      <c r="H14" s="105">
        <v>110130</v>
      </c>
      <c r="I14" s="105">
        <v>113934</v>
      </c>
      <c r="J14" s="105">
        <v>118196</v>
      </c>
      <c r="K14" s="105">
        <v>119468</v>
      </c>
      <c r="L14" s="105">
        <v>121194</v>
      </c>
      <c r="M14" s="105">
        <v>125869</v>
      </c>
      <c r="N14" s="105">
        <v>127995</v>
      </c>
      <c r="O14" s="105">
        <v>140064</v>
      </c>
      <c r="P14" s="105">
        <v>134359</v>
      </c>
      <c r="Q14" s="105">
        <v>138676</v>
      </c>
      <c r="R14" s="105">
        <v>135086</v>
      </c>
      <c r="S14" s="105">
        <v>126861</v>
      </c>
      <c r="T14" s="105">
        <v>122368</v>
      </c>
      <c r="U14" s="105">
        <v>121285</v>
      </c>
      <c r="V14" s="105">
        <v>115447</v>
      </c>
      <c r="W14" s="105">
        <v>114424</v>
      </c>
      <c r="X14" s="105">
        <v>103830</v>
      </c>
      <c r="Y14" s="105">
        <v>99328</v>
      </c>
      <c r="Z14" s="105">
        <v>79740</v>
      </c>
      <c r="AA14" s="105">
        <v>75955</v>
      </c>
      <c r="AB14" s="105">
        <v>74083</v>
      </c>
      <c r="AC14" s="105">
        <v>79496</v>
      </c>
      <c r="AD14" s="105">
        <v>75692</v>
      </c>
      <c r="AE14" s="105">
        <v>81281</v>
      </c>
      <c r="AF14" s="105">
        <v>81311</v>
      </c>
      <c r="AG14" s="105">
        <v>77684</v>
      </c>
      <c r="AH14" s="105">
        <v>74198</v>
      </c>
      <c r="AI14" s="105">
        <v>72015</v>
      </c>
      <c r="AJ14" s="105" t="s">
        <v>260</v>
      </c>
      <c r="AK14" s="105" t="s">
        <v>260</v>
      </c>
    </row>
    <row r="15" spans="1:37" ht="15" customHeight="1">
      <c r="A15" s="103"/>
      <c r="B15" s="103" t="s">
        <v>265</v>
      </c>
      <c r="C15" s="103" t="s">
        <v>259</v>
      </c>
      <c r="D15" s="103"/>
      <c r="E15" s="102"/>
      <c r="F15" s="104">
        <v>54089</v>
      </c>
      <c r="G15" s="104">
        <v>53929</v>
      </c>
      <c r="H15" s="104">
        <v>54040</v>
      </c>
      <c r="I15" s="104">
        <v>53780</v>
      </c>
      <c r="J15" s="104">
        <v>53538</v>
      </c>
      <c r="K15" s="104">
        <v>53637</v>
      </c>
      <c r="L15" s="104">
        <v>53727</v>
      </c>
      <c r="M15" s="104">
        <v>54253</v>
      </c>
      <c r="N15" s="104">
        <v>54398</v>
      </c>
      <c r="O15" s="104">
        <v>54729</v>
      </c>
      <c r="P15" s="104">
        <v>55015</v>
      </c>
      <c r="Q15" s="104">
        <v>55376</v>
      </c>
      <c r="R15" s="104">
        <v>56015</v>
      </c>
      <c r="S15" s="104">
        <v>55633</v>
      </c>
      <c r="T15" s="104">
        <v>55990</v>
      </c>
      <c r="U15" s="104">
        <v>56176</v>
      </c>
      <c r="V15" s="104">
        <v>56554</v>
      </c>
      <c r="W15" s="104">
        <v>58762</v>
      </c>
      <c r="X15" s="104">
        <v>59025</v>
      </c>
      <c r="Y15" s="104">
        <v>59254</v>
      </c>
      <c r="Z15" s="104">
        <v>62768</v>
      </c>
      <c r="AA15" s="104">
        <v>63906</v>
      </c>
      <c r="AB15" s="104">
        <v>61893</v>
      </c>
      <c r="AC15" s="104">
        <v>61769</v>
      </c>
      <c r="AD15" s="104">
        <v>62975</v>
      </c>
      <c r="AE15" s="104">
        <v>63196</v>
      </c>
      <c r="AF15" s="104">
        <v>63162</v>
      </c>
      <c r="AG15" s="104">
        <v>61901</v>
      </c>
      <c r="AH15" s="104">
        <v>63045</v>
      </c>
      <c r="AI15" s="104">
        <v>61830</v>
      </c>
      <c r="AJ15" s="104" t="s">
        <v>260</v>
      </c>
      <c r="AK15" s="104" t="s">
        <v>260</v>
      </c>
    </row>
    <row r="16" spans="1:37" ht="21" customHeight="1">
      <c r="A16" s="103"/>
      <c r="B16" s="103"/>
      <c r="C16" s="103" t="s">
        <v>259</v>
      </c>
      <c r="D16" s="103" t="s">
        <v>261</v>
      </c>
      <c r="E16" s="102"/>
      <c r="F16" s="105">
        <v>29011</v>
      </c>
      <c r="G16" s="105">
        <v>28831</v>
      </c>
      <c r="H16" s="105">
        <v>28761</v>
      </c>
      <c r="I16" s="105">
        <v>28818</v>
      </c>
      <c r="J16" s="105">
        <v>28890</v>
      </c>
      <c r="K16" s="105">
        <v>28909</v>
      </c>
      <c r="L16" s="105">
        <v>28909</v>
      </c>
      <c r="M16" s="105">
        <v>29288</v>
      </c>
      <c r="N16" s="105">
        <v>29322</v>
      </c>
      <c r="O16" s="105">
        <v>29516</v>
      </c>
      <c r="P16" s="105">
        <v>29603</v>
      </c>
      <c r="Q16" s="105">
        <v>29894</v>
      </c>
      <c r="R16" s="105">
        <v>29907</v>
      </c>
      <c r="S16" s="105">
        <v>30263</v>
      </c>
      <c r="T16" s="105">
        <v>30346</v>
      </c>
      <c r="U16" s="105">
        <v>30241</v>
      </c>
      <c r="V16" s="105">
        <v>30212</v>
      </c>
      <c r="W16" s="105">
        <v>30910</v>
      </c>
      <c r="X16" s="105">
        <v>30987</v>
      </c>
      <c r="Y16" s="105">
        <v>31228</v>
      </c>
      <c r="Z16" s="105">
        <v>33750</v>
      </c>
      <c r="AA16" s="105">
        <v>33891</v>
      </c>
      <c r="AB16" s="105">
        <v>33711</v>
      </c>
      <c r="AC16" s="105">
        <v>33894</v>
      </c>
      <c r="AD16" s="105">
        <v>34035</v>
      </c>
      <c r="AE16" s="105">
        <v>33593</v>
      </c>
      <c r="AF16" s="105">
        <v>32705</v>
      </c>
      <c r="AG16" s="105">
        <v>32050</v>
      </c>
      <c r="AH16" s="105">
        <v>32715</v>
      </c>
      <c r="AI16" s="105">
        <v>32422</v>
      </c>
      <c r="AJ16" s="105" t="s">
        <v>260</v>
      </c>
      <c r="AK16" s="105" t="s">
        <v>260</v>
      </c>
    </row>
    <row r="17" spans="1:37" ht="21">
      <c r="A17" s="103"/>
      <c r="B17" s="103"/>
      <c r="C17" s="103"/>
      <c r="D17" s="103" t="s">
        <v>262</v>
      </c>
      <c r="E17" s="102"/>
      <c r="F17" s="104">
        <v>3550</v>
      </c>
      <c r="G17" s="104">
        <v>3405</v>
      </c>
      <c r="H17" s="104">
        <v>3517</v>
      </c>
      <c r="I17" s="104">
        <v>3418</v>
      </c>
      <c r="J17" s="104">
        <v>3479</v>
      </c>
      <c r="K17" s="104">
        <v>3430</v>
      </c>
      <c r="L17" s="104">
        <v>3466</v>
      </c>
      <c r="M17" s="104">
        <v>3476</v>
      </c>
      <c r="N17" s="104">
        <v>3391</v>
      </c>
      <c r="O17" s="104">
        <v>3112</v>
      </c>
      <c r="P17" s="104">
        <v>3006</v>
      </c>
      <c r="Q17" s="104">
        <v>2915</v>
      </c>
      <c r="R17" s="104">
        <v>2832</v>
      </c>
      <c r="S17" s="104">
        <v>2681</v>
      </c>
      <c r="T17" s="104">
        <v>2911</v>
      </c>
      <c r="U17" s="104">
        <v>3138</v>
      </c>
      <c r="V17" s="104">
        <v>3318</v>
      </c>
      <c r="W17" s="104">
        <v>4158</v>
      </c>
      <c r="X17" s="104">
        <v>4487</v>
      </c>
      <c r="Y17" s="104">
        <v>5056</v>
      </c>
      <c r="Z17" s="104">
        <v>6888</v>
      </c>
      <c r="AA17" s="104">
        <v>7749</v>
      </c>
      <c r="AB17" s="104">
        <v>8114</v>
      </c>
      <c r="AC17" s="104">
        <v>7616</v>
      </c>
      <c r="AD17" s="104">
        <v>7375</v>
      </c>
      <c r="AE17" s="104">
        <v>7546</v>
      </c>
      <c r="AF17" s="104">
        <v>7871</v>
      </c>
      <c r="AG17" s="104">
        <v>7693</v>
      </c>
      <c r="AH17" s="104">
        <v>8438</v>
      </c>
      <c r="AI17" s="104">
        <v>7964</v>
      </c>
      <c r="AJ17" s="104" t="s">
        <v>260</v>
      </c>
      <c r="AK17" s="104" t="s">
        <v>260</v>
      </c>
    </row>
    <row r="18" spans="1:37" ht="31.5">
      <c r="A18" s="103"/>
      <c r="B18" s="103"/>
      <c r="C18" s="103"/>
      <c r="D18" s="103" t="s">
        <v>263</v>
      </c>
      <c r="E18" s="102"/>
      <c r="F18" s="105">
        <v>21528</v>
      </c>
      <c r="G18" s="105">
        <v>21693</v>
      </c>
      <c r="H18" s="105">
        <v>21762</v>
      </c>
      <c r="I18" s="105">
        <v>21544</v>
      </c>
      <c r="J18" s="105">
        <v>21169</v>
      </c>
      <c r="K18" s="105">
        <v>21298</v>
      </c>
      <c r="L18" s="105">
        <v>21352</v>
      </c>
      <c r="M18" s="105">
        <v>21489</v>
      </c>
      <c r="N18" s="105">
        <v>21685</v>
      </c>
      <c r="O18" s="105">
        <v>22101</v>
      </c>
      <c r="P18" s="105">
        <v>22406</v>
      </c>
      <c r="Q18" s="105">
        <v>22567</v>
      </c>
      <c r="R18" s="105">
        <v>23276</v>
      </c>
      <c r="S18" s="105">
        <v>22689</v>
      </c>
      <c r="T18" s="105">
        <v>22733</v>
      </c>
      <c r="U18" s="105">
        <v>22797</v>
      </c>
      <c r="V18" s="105">
        <v>23024</v>
      </c>
      <c r="W18" s="105">
        <v>23694</v>
      </c>
      <c r="X18" s="105">
        <v>23551</v>
      </c>
      <c r="Y18" s="105">
        <v>22970</v>
      </c>
      <c r="Z18" s="105">
        <v>22130</v>
      </c>
      <c r="AA18" s="105">
        <v>22266</v>
      </c>
      <c r="AB18" s="105">
        <v>20068</v>
      </c>
      <c r="AC18" s="105">
        <v>20259</v>
      </c>
      <c r="AD18" s="105">
        <v>21565</v>
      </c>
      <c r="AE18" s="105">
        <v>22057</v>
      </c>
      <c r="AF18" s="105">
        <v>22586</v>
      </c>
      <c r="AG18" s="105">
        <v>22158</v>
      </c>
      <c r="AH18" s="105">
        <v>21892</v>
      </c>
      <c r="AI18" s="105">
        <v>21444</v>
      </c>
      <c r="AJ18" s="105" t="s">
        <v>260</v>
      </c>
      <c r="AK18" s="105" t="s">
        <v>260</v>
      </c>
    </row>
    <row r="19" spans="1:37" ht="15" customHeight="1">
      <c r="A19" s="103"/>
      <c r="B19" s="103" t="s">
        <v>266</v>
      </c>
      <c r="C19" s="103" t="s">
        <v>259</v>
      </c>
      <c r="D19" s="103"/>
      <c r="E19" s="102"/>
      <c r="F19" s="104">
        <v>214077</v>
      </c>
      <c r="G19" s="104">
        <v>222565</v>
      </c>
      <c r="H19" s="104">
        <v>228331</v>
      </c>
      <c r="I19" s="104">
        <v>232419</v>
      </c>
      <c r="J19" s="104">
        <v>237148</v>
      </c>
      <c r="K19" s="104">
        <v>240206</v>
      </c>
      <c r="L19" s="104">
        <v>245977</v>
      </c>
      <c r="M19" s="104">
        <v>250430</v>
      </c>
      <c r="N19" s="104">
        <v>255487</v>
      </c>
      <c r="O19" s="104">
        <v>259417</v>
      </c>
      <c r="P19" s="104">
        <v>264055</v>
      </c>
      <c r="Q19" s="104">
        <v>271509</v>
      </c>
      <c r="R19" s="104">
        <v>279046</v>
      </c>
      <c r="S19" s="104">
        <v>284243</v>
      </c>
      <c r="T19" s="104">
        <v>290549</v>
      </c>
      <c r="U19" s="104">
        <v>217558</v>
      </c>
      <c r="V19" s="104">
        <v>222285</v>
      </c>
      <c r="W19" s="104">
        <v>225179</v>
      </c>
      <c r="X19" s="104">
        <v>227562</v>
      </c>
      <c r="Y19" s="104">
        <v>227882</v>
      </c>
      <c r="Z19" s="104">
        <v>227339</v>
      </c>
      <c r="AA19" s="104">
        <v>197195</v>
      </c>
      <c r="AB19" s="104">
        <v>201088</v>
      </c>
      <c r="AC19" s="104">
        <v>208089</v>
      </c>
      <c r="AD19" s="104">
        <v>209734</v>
      </c>
      <c r="AE19" s="104">
        <v>214006</v>
      </c>
      <c r="AF19" s="104">
        <v>215269</v>
      </c>
      <c r="AG19" s="104">
        <v>181946</v>
      </c>
      <c r="AH19" s="104">
        <v>184951</v>
      </c>
      <c r="AI19" s="104">
        <v>188324</v>
      </c>
      <c r="AJ19" s="104" t="s">
        <v>260</v>
      </c>
      <c r="AK19" s="104" t="s">
        <v>260</v>
      </c>
    </row>
    <row r="20" spans="1:37" ht="21" customHeight="1">
      <c r="A20" s="103"/>
      <c r="B20" s="103"/>
      <c r="C20" s="103" t="s">
        <v>259</v>
      </c>
      <c r="D20" s="103" t="s">
        <v>261</v>
      </c>
      <c r="E20" s="102"/>
      <c r="F20" s="105">
        <v>163264</v>
      </c>
      <c r="G20" s="105">
        <v>170103</v>
      </c>
      <c r="H20" s="105">
        <v>175841</v>
      </c>
      <c r="I20" s="105">
        <v>180606</v>
      </c>
      <c r="J20" s="105">
        <v>185070</v>
      </c>
      <c r="K20" s="105">
        <v>189597</v>
      </c>
      <c r="L20" s="105">
        <v>195428</v>
      </c>
      <c r="M20" s="105">
        <v>200730</v>
      </c>
      <c r="N20" s="105">
        <v>205509</v>
      </c>
      <c r="O20" s="105">
        <v>209898</v>
      </c>
      <c r="P20" s="105">
        <v>214462</v>
      </c>
      <c r="Q20" s="105">
        <v>222006</v>
      </c>
      <c r="R20" s="105">
        <v>229164</v>
      </c>
      <c r="S20" s="105">
        <v>235702</v>
      </c>
      <c r="T20" s="105">
        <v>242862</v>
      </c>
      <c r="U20" s="105">
        <v>170017</v>
      </c>
      <c r="V20" s="105">
        <v>174093</v>
      </c>
      <c r="W20" s="105">
        <v>176627</v>
      </c>
      <c r="X20" s="105">
        <v>178418</v>
      </c>
      <c r="Y20" s="105">
        <v>179116</v>
      </c>
      <c r="Z20" s="105">
        <v>177395</v>
      </c>
      <c r="AA20" s="105">
        <v>147000</v>
      </c>
      <c r="AB20" s="105">
        <v>149435</v>
      </c>
      <c r="AC20" s="105">
        <v>153962</v>
      </c>
      <c r="AD20" s="105">
        <v>156176</v>
      </c>
      <c r="AE20" s="105">
        <v>159512</v>
      </c>
      <c r="AF20" s="105">
        <v>159512</v>
      </c>
      <c r="AG20" s="105">
        <v>123549</v>
      </c>
      <c r="AH20" s="105">
        <v>124224</v>
      </c>
      <c r="AI20" s="105">
        <v>125263</v>
      </c>
      <c r="AJ20" s="105" t="s">
        <v>260</v>
      </c>
      <c r="AK20" s="105" t="s">
        <v>260</v>
      </c>
    </row>
    <row r="21" spans="1:37" ht="21">
      <c r="A21" s="103"/>
      <c r="B21" s="103"/>
      <c r="C21" s="103"/>
      <c r="D21" s="103" t="s">
        <v>262</v>
      </c>
      <c r="E21" s="102"/>
      <c r="F21" s="104">
        <v>10844</v>
      </c>
      <c r="G21" s="104">
        <v>11600</v>
      </c>
      <c r="H21" s="104">
        <v>11509</v>
      </c>
      <c r="I21" s="104">
        <v>11793</v>
      </c>
      <c r="J21" s="104">
        <v>11829</v>
      </c>
      <c r="K21" s="104">
        <v>11540</v>
      </c>
      <c r="L21" s="104">
        <v>11769</v>
      </c>
      <c r="M21" s="104">
        <v>10993</v>
      </c>
      <c r="N21" s="104">
        <v>10986</v>
      </c>
      <c r="O21" s="104">
        <v>10089</v>
      </c>
      <c r="P21" s="104">
        <v>10304</v>
      </c>
      <c r="Q21" s="104">
        <v>9921</v>
      </c>
      <c r="R21" s="104">
        <v>10278</v>
      </c>
      <c r="S21" s="104">
        <v>9784</v>
      </c>
      <c r="T21" s="104">
        <v>9386</v>
      </c>
      <c r="U21" s="104">
        <v>9423</v>
      </c>
      <c r="V21" s="104">
        <v>10101</v>
      </c>
      <c r="W21" s="104">
        <v>9678</v>
      </c>
      <c r="X21" s="104">
        <v>9686</v>
      </c>
      <c r="Y21" s="104">
        <v>9240</v>
      </c>
      <c r="Z21" s="104">
        <v>9215</v>
      </c>
      <c r="AA21" s="104">
        <v>9292</v>
      </c>
      <c r="AB21" s="104">
        <v>10236</v>
      </c>
      <c r="AC21" s="104">
        <v>11918</v>
      </c>
      <c r="AD21" s="104">
        <v>10288</v>
      </c>
      <c r="AE21" s="104">
        <v>10428</v>
      </c>
      <c r="AF21" s="104">
        <v>10888</v>
      </c>
      <c r="AG21" s="104">
        <v>11741</v>
      </c>
      <c r="AH21" s="104">
        <v>12632</v>
      </c>
      <c r="AI21" s="104">
        <v>13306</v>
      </c>
      <c r="AJ21" s="104" t="s">
        <v>260</v>
      </c>
      <c r="AK21" s="104" t="s">
        <v>260</v>
      </c>
    </row>
    <row r="22" spans="1:37" ht="31.5">
      <c r="A22" s="103"/>
      <c r="B22" s="103"/>
      <c r="C22" s="103"/>
      <c r="D22" s="103" t="s">
        <v>263</v>
      </c>
      <c r="E22" s="102"/>
      <c r="F22" s="105">
        <v>39969</v>
      </c>
      <c r="G22" s="105">
        <v>40862</v>
      </c>
      <c r="H22" s="105">
        <v>40981</v>
      </c>
      <c r="I22" s="105">
        <v>40020</v>
      </c>
      <c r="J22" s="105">
        <v>40249</v>
      </c>
      <c r="K22" s="105">
        <v>39069</v>
      </c>
      <c r="L22" s="105">
        <v>38780</v>
      </c>
      <c r="M22" s="105">
        <v>38707</v>
      </c>
      <c r="N22" s="105">
        <v>38992</v>
      </c>
      <c r="O22" s="105">
        <v>39430</v>
      </c>
      <c r="P22" s="105">
        <v>39289</v>
      </c>
      <c r="Q22" s="105">
        <v>39582</v>
      </c>
      <c r="R22" s="105">
        <v>39604</v>
      </c>
      <c r="S22" s="105">
        <v>38757</v>
      </c>
      <c r="T22" s="105">
        <v>38301</v>
      </c>
      <c r="U22" s="105">
        <v>38118</v>
      </c>
      <c r="V22" s="105">
        <v>38091</v>
      </c>
      <c r="W22" s="105">
        <v>38874</v>
      </c>
      <c r="X22" s="105">
        <v>39458</v>
      </c>
      <c r="Y22" s="105">
        <v>39526</v>
      </c>
      <c r="Z22" s="105">
        <v>40729</v>
      </c>
      <c r="AA22" s="105">
        <v>40903</v>
      </c>
      <c r="AB22" s="105">
        <v>41417</v>
      </c>
      <c r="AC22" s="105">
        <v>42209</v>
      </c>
      <c r="AD22" s="105">
        <v>43270</v>
      </c>
      <c r="AE22" s="105">
        <v>44066</v>
      </c>
      <c r="AF22" s="105">
        <v>44869</v>
      </c>
      <c r="AG22" s="105">
        <v>46656</v>
      </c>
      <c r="AH22" s="105">
        <v>48095</v>
      </c>
      <c r="AI22" s="105">
        <v>49755</v>
      </c>
      <c r="AJ22" s="105" t="s">
        <v>260</v>
      </c>
      <c r="AK22" s="105" t="s">
        <v>260</v>
      </c>
    </row>
    <row r="23" spans="1:37" ht="15" customHeight="1">
      <c r="A23" s="103"/>
      <c r="B23" s="103" t="s">
        <v>267</v>
      </c>
      <c r="C23" s="103" t="s">
        <v>259</v>
      </c>
      <c r="D23" s="103"/>
      <c r="E23" s="102"/>
      <c r="F23" s="104">
        <v>16960</v>
      </c>
      <c r="G23" s="104">
        <v>15971</v>
      </c>
      <c r="H23" s="104">
        <v>17641</v>
      </c>
      <c r="I23" s="104">
        <v>18621</v>
      </c>
      <c r="J23" s="104">
        <v>19688</v>
      </c>
      <c r="K23" s="104">
        <v>21978</v>
      </c>
      <c r="L23" s="104">
        <v>22625</v>
      </c>
      <c r="M23" s="104">
        <v>24152</v>
      </c>
      <c r="N23" s="104">
        <v>25134</v>
      </c>
      <c r="O23" s="104">
        <v>26879</v>
      </c>
      <c r="P23" s="104">
        <v>27963</v>
      </c>
      <c r="Q23" s="104">
        <v>28637</v>
      </c>
      <c r="R23" s="104">
        <v>28909</v>
      </c>
      <c r="S23" s="104">
        <v>28222</v>
      </c>
      <c r="T23" s="104">
        <v>27835</v>
      </c>
      <c r="U23" s="104">
        <v>28558</v>
      </c>
      <c r="V23" s="104">
        <v>29008</v>
      </c>
      <c r="W23" s="104">
        <v>28468</v>
      </c>
      <c r="X23" s="104">
        <v>28001</v>
      </c>
      <c r="Y23" s="104">
        <v>27990</v>
      </c>
      <c r="Z23" s="104">
        <v>17338</v>
      </c>
      <c r="AA23" s="104">
        <v>16915</v>
      </c>
      <c r="AB23" s="104">
        <v>15844</v>
      </c>
      <c r="AC23" s="104">
        <v>15480</v>
      </c>
      <c r="AD23" s="104">
        <v>14338</v>
      </c>
      <c r="AE23" s="104">
        <v>13989</v>
      </c>
      <c r="AF23" s="104">
        <v>13767</v>
      </c>
      <c r="AG23" s="104">
        <v>13628</v>
      </c>
      <c r="AH23" s="104">
        <v>13457</v>
      </c>
      <c r="AI23" s="104">
        <v>13002</v>
      </c>
      <c r="AJ23" s="104" t="s">
        <v>260</v>
      </c>
      <c r="AK23" s="104" t="s">
        <v>260</v>
      </c>
    </row>
    <row r="24" spans="1:37" ht="21" customHeight="1">
      <c r="A24" s="103"/>
      <c r="B24" s="103"/>
      <c r="C24" s="103" t="s">
        <v>259</v>
      </c>
      <c r="D24" s="103" t="s">
        <v>261</v>
      </c>
      <c r="E24" s="102"/>
      <c r="F24" s="105">
        <v>7408</v>
      </c>
      <c r="G24" s="105">
        <v>5971</v>
      </c>
      <c r="H24" s="105">
        <v>6856</v>
      </c>
      <c r="I24" s="105">
        <v>7198</v>
      </c>
      <c r="J24" s="105">
        <v>7565</v>
      </c>
      <c r="K24" s="105">
        <v>8427</v>
      </c>
      <c r="L24" s="105">
        <v>9632</v>
      </c>
      <c r="M24" s="105">
        <v>10788</v>
      </c>
      <c r="N24" s="105">
        <v>11497</v>
      </c>
      <c r="O24" s="105">
        <v>12405</v>
      </c>
      <c r="P24" s="105">
        <v>13459</v>
      </c>
      <c r="Q24" s="105">
        <v>14104</v>
      </c>
      <c r="R24" s="105">
        <v>14734</v>
      </c>
      <c r="S24" s="105">
        <v>16262</v>
      </c>
      <c r="T24" s="105">
        <v>16113</v>
      </c>
      <c r="U24" s="105">
        <v>16746</v>
      </c>
      <c r="V24" s="105">
        <v>16905</v>
      </c>
      <c r="W24" s="105">
        <v>16113</v>
      </c>
      <c r="X24" s="105">
        <v>15747</v>
      </c>
      <c r="Y24" s="105">
        <v>15865</v>
      </c>
      <c r="Z24" s="105">
        <v>11188</v>
      </c>
      <c r="AA24" s="105">
        <v>10954</v>
      </c>
      <c r="AB24" s="105">
        <v>10378</v>
      </c>
      <c r="AC24" s="105">
        <v>10023</v>
      </c>
      <c r="AD24" s="105">
        <v>8924</v>
      </c>
      <c r="AE24" s="105">
        <v>8440</v>
      </c>
      <c r="AF24" s="105">
        <v>8366</v>
      </c>
      <c r="AG24" s="105">
        <v>8272</v>
      </c>
      <c r="AH24" s="105">
        <v>8097</v>
      </c>
      <c r="AI24" s="105">
        <v>7809</v>
      </c>
      <c r="AJ24" s="105" t="s">
        <v>260</v>
      </c>
      <c r="AK24" s="105" t="s">
        <v>260</v>
      </c>
    </row>
    <row r="25" spans="1:37" ht="21">
      <c r="A25" s="103"/>
      <c r="B25" s="103"/>
      <c r="C25" s="103"/>
      <c r="D25" s="103" t="s">
        <v>262</v>
      </c>
      <c r="E25" s="102"/>
      <c r="F25" s="104">
        <v>4486</v>
      </c>
      <c r="G25" s="104">
        <v>3706</v>
      </c>
      <c r="H25" s="104">
        <v>4398</v>
      </c>
      <c r="I25" s="104">
        <v>4738</v>
      </c>
      <c r="J25" s="104">
        <v>5379</v>
      </c>
      <c r="K25" s="104">
        <v>5565</v>
      </c>
      <c r="L25" s="104">
        <v>5340</v>
      </c>
      <c r="M25" s="104">
        <v>5391</v>
      </c>
      <c r="N25" s="104">
        <v>5320</v>
      </c>
      <c r="O25" s="104">
        <v>5777</v>
      </c>
      <c r="P25" s="104">
        <v>5853</v>
      </c>
      <c r="Q25" s="104">
        <v>5286</v>
      </c>
      <c r="R25" s="104">
        <v>4921</v>
      </c>
      <c r="S25" s="104">
        <v>3382</v>
      </c>
      <c r="T25" s="104">
        <v>3308</v>
      </c>
      <c r="U25" s="104">
        <v>3500</v>
      </c>
      <c r="V25" s="104">
        <v>3643</v>
      </c>
      <c r="W25" s="104">
        <v>3445</v>
      </c>
      <c r="X25" s="104">
        <v>3398</v>
      </c>
      <c r="Y25" s="104">
        <v>3625</v>
      </c>
      <c r="Z25" s="104">
        <v>1344</v>
      </c>
      <c r="AA25" s="104">
        <v>1372</v>
      </c>
      <c r="AB25" s="104">
        <v>1339</v>
      </c>
      <c r="AC25" s="104">
        <v>1522</v>
      </c>
      <c r="AD25" s="104">
        <v>1443</v>
      </c>
      <c r="AE25" s="104">
        <v>1335</v>
      </c>
      <c r="AF25" s="104">
        <v>1294</v>
      </c>
      <c r="AG25" s="104">
        <v>1311</v>
      </c>
      <c r="AH25" s="104">
        <v>1463</v>
      </c>
      <c r="AI25" s="104">
        <v>1368</v>
      </c>
      <c r="AJ25" s="104" t="s">
        <v>260</v>
      </c>
      <c r="AK25" s="104" t="s">
        <v>260</v>
      </c>
    </row>
    <row r="26" spans="1:37" ht="31.5">
      <c r="A26" s="103"/>
      <c r="B26" s="103"/>
      <c r="C26" s="103"/>
      <c r="D26" s="103" t="s">
        <v>263</v>
      </c>
      <c r="E26" s="102"/>
      <c r="F26" s="105">
        <v>5066</v>
      </c>
      <c r="G26" s="105">
        <v>6294</v>
      </c>
      <c r="H26" s="105">
        <v>6387</v>
      </c>
      <c r="I26" s="105">
        <v>6685</v>
      </c>
      <c r="J26" s="105">
        <v>6744</v>
      </c>
      <c r="K26" s="105">
        <v>7986</v>
      </c>
      <c r="L26" s="105">
        <v>7653</v>
      </c>
      <c r="M26" s="105">
        <v>7973</v>
      </c>
      <c r="N26" s="105">
        <v>8317</v>
      </c>
      <c r="O26" s="105">
        <v>8697</v>
      </c>
      <c r="P26" s="105">
        <v>8651</v>
      </c>
      <c r="Q26" s="105">
        <v>9247</v>
      </c>
      <c r="R26" s="105">
        <v>9254</v>
      </c>
      <c r="S26" s="105">
        <v>8578</v>
      </c>
      <c r="T26" s="105">
        <v>8414</v>
      </c>
      <c r="U26" s="105">
        <v>8312</v>
      </c>
      <c r="V26" s="105">
        <v>8460</v>
      </c>
      <c r="W26" s="105">
        <v>8910</v>
      </c>
      <c r="X26" s="105">
        <v>8856</v>
      </c>
      <c r="Y26" s="105">
        <v>8500</v>
      </c>
      <c r="Z26" s="105">
        <v>4806</v>
      </c>
      <c r="AA26" s="105">
        <v>4589</v>
      </c>
      <c r="AB26" s="105">
        <v>4127</v>
      </c>
      <c r="AC26" s="105">
        <v>3935</v>
      </c>
      <c r="AD26" s="105">
        <v>3971</v>
      </c>
      <c r="AE26" s="105">
        <v>4214</v>
      </c>
      <c r="AF26" s="105">
        <v>4107</v>
      </c>
      <c r="AG26" s="105">
        <v>4045</v>
      </c>
      <c r="AH26" s="105">
        <v>3897</v>
      </c>
      <c r="AI26" s="105">
        <v>3825</v>
      </c>
      <c r="AJ26" s="105" t="s">
        <v>260</v>
      </c>
      <c r="AK26" s="105" t="s">
        <v>260</v>
      </c>
    </row>
    <row r="27" ht="15">
      <c r="A27" s="106" t="s">
        <v>285</v>
      </c>
    </row>
    <row r="28" ht="15">
      <c r="A28" s="107" t="s">
        <v>269</v>
      </c>
    </row>
    <row r="29" spans="1:2" ht="15">
      <c r="A29" s="108" t="s">
        <v>270</v>
      </c>
      <c r="B29" s="107" t="s">
        <v>271</v>
      </c>
    </row>
    <row r="30" spans="1:2" ht="15">
      <c r="A30" s="108" t="s">
        <v>286</v>
      </c>
      <c r="B30" s="107" t="s">
        <v>287</v>
      </c>
    </row>
  </sheetData>
  <sheetProtection selectLockedCells="1" selectUnlockedCells="1"/>
  <mergeCells count="25">
    <mergeCell ref="A2:E2"/>
    <mergeCell ref="F2:AK2"/>
    <mergeCell ref="A3:E3"/>
    <mergeCell ref="F3:AK3"/>
    <mergeCell ref="A4:E4"/>
    <mergeCell ref="F4:AK4"/>
    <mergeCell ref="A5:E5"/>
    <mergeCell ref="A6:B6"/>
    <mergeCell ref="C6:D6"/>
    <mergeCell ref="A7:B10"/>
    <mergeCell ref="C7:D7"/>
    <mergeCell ref="C8:C10"/>
    <mergeCell ref="A11:A26"/>
    <mergeCell ref="B11:B14"/>
    <mergeCell ref="C11:D11"/>
    <mergeCell ref="C12:C14"/>
    <mergeCell ref="B15:B18"/>
    <mergeCell ref="C15:D15"/>
    <mergeCell ref="C16:C18"/>
    <mergeCell ref="B19:B22"/>
    <mergeCell ref="C19:D19"/>
    <mergeCell ref="C20:C22"/>
    <mergeCell ref="B23:B26"/>
    <mergeCell ref="C23:D23"/>
    <mergeCell ref="C24:C26"/>
  </mergeCells>
  <hyperlinks>
    <hyperlink ref="F2" r:id="rId1" display="Japan"/>
    <hyperlink ref="A27" r:id="rId2" display="data extracted on 28 Dec 2013 18:55 UTC (GMT) from OECD.Stat"/>
  </hyperlinks>
  <printOptions/>
  <pageMargins left="0.7" right="0.7" top="0.75" bottom="0.75" header="0.5118055555555555" footer="0.5118055555555555"/>
  <pageSetup horizontalDpi="300" verticalDpi="300" orientation="portrait"/>
  <legacyDrawing r:id="rId4"/>
</worksheet>
</file>

<file path=xl/worksheets/sheet12.xml><?xml version="1.0" encoding="utf-8"?>
<worksheet xmlns="http://schemas.openxmlformats.org/spreadsheetml/2006/main" xmlns:r="http://schemas.openxmlformats.org/officeDocument/2006/relationships">
  <dimension ref="A2:AK30"/>
  <sheetViews>
    <sheetView workbookViewId="0" topLeftCell="T1">
      <selection activeCell="AM16" sqref="AM16"/>
    </sheetView>
  </sheetViews>
  <sheetFormatPr defaultColWidth="9.140625" defaultRowHeight="15"/>
  <sheetData>
    <row r="2" spans="1:37" ht="15" customHeight="1">
      <c r="A2" s="96" t="s">
        <v>251</v>
      </c>
      <c r="B2" s="96"/>
      <c r="C2" s="96"/>
      <c r="D2" s="96"/>
      <c r="E2" s="96"/>
      <c r="F2" s="97" t="s">
        <v>63</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ht="15" customHeight="1">
      <c r="A3" s="96" t="s">
        <v>252</v>
      </c>
      <c r="B3" s="96"/>
      <c r="C3" s="96"/>
      <c r="D3" s="96"/>
      <c r="E3" s="96"/>
      <c r="F3" s="98" t="s">
        <v>253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15" customHeight="1">
      <c r="A4" s="96" t="s">
        <v>254</v>
      </c>
      <c r="B4" s="96"/>
      <c r="C4" s="96"/>
      <c r="D4" s="96"/>
      <c r="E4" s="96"/>
      <c r="F4" s="98" t="s">
        <v>255</v>
      </c>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ht="15" customHeight="1">
      <c r="A5" s="99" t="s">
        <v>58</v>
      </c>
      <c r="B5" s="99"/>
      <c r="C5" s="99"/>
      <c r="D5" s="99"/>
      <c r="E5" s="99"/>
      <c r="F5" s="100" t="s">
        <v>218</v>
      </c>
      <c r="G5" s="100" t="s">
        <v>219</v>
      </c>
      <c r="H5" s="100" t="s">
        <v>220</v>
      </c>
      <c r="I5" s="100" t="s">
        <v>221</v>
      </c>
      <c r="J5" s="100" t="s">
        <v>222</v>
      </c>
      <c r="K5" s="100" t="s">
        <v>223</v>
      </c>
      <c r="L5" s="100" t="s">
        <v>224</v>
      </c>
      <c r="M5" s="100" t="s">
        <v>225</v>
      </c>
      <c r="N5" s="100" t="s">
        <v>226</v>
      </c>
      <c r="O5" s="100" t="s">
        <v>227</v>
      </c>
      <c r="P5" s="100" t="s">
        <v>228</v>
      </c>
      <c r="Q5" s="100" t="s">
        <v>229</v>
      </c>
      <c r="R5" s="100" t="s">
        <v>230</v>
      </c>
      <c r="S5" s="100" t="s">
        <v>231</v>
      </c>
      <c r="T5" s="100" t="s">
        <v>232</v>
      </c>
      <c r="U5" s="100" t="s">
        <v>233</v>
      </c>
      <c r="V5" s="100" t="s">
        <v>234</v>
      </c>
      <c r="W5" s="100" t="s">
        <v>235</v>
      </c>
      <c r="X5" s="100" t="s">
        <v>236</v>
      </c>
      <c r="Y5" s="100" t="s">
        <v>237</v>
      </c>
      <c r="Z5" s="100" t="s">
        <v>238</v>
      </c>
      <c r="AA5" s="100" t="s">
        <v>239</v>
      </c>
      <c r="AB5" s="100" t="s">
        <v>240</v>
      </c>
      <c r="AC5" s="100" t="s">
        <v>241</v>
      </c>
      <c r="AD5" s="100" t="s">
        <v>242</v>
      </c>
      <c r="AE5" s="100" t="s">
        <v>243</v>
      </c>
      <c r="AF5" s="100" t="s">
        <v>244</v>
      </c>
      <c r="AG5" s="100" t="s">
        <v>245</v>
      </c>
      <c r="AH5" s="100" t="s">
        <v>246</v>
      </c>
      <c r="AI5" s="100" t="s">
        <v>247</v>
      </c>
      <c r="AJ5" s="100" t="s">
        <v>248</v>
      </c>
      <c r="AK5" s="100" t="s">
        <v>249</v>
      </c>
    </row>
    <row r="6" spans="1:37" ht="15" customHeight="1">
      <c r="A6" s="101" t="s">
        <v>256</v>
      </c>
      <c r="B6" s="101"/>
      <c r="C6" s="101" t="s">
        <v>257</v>
      </c>
      <c r="D6" s="101"/>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ht="15" customHeight="1">
      <c r="A7" s="103" t="s">
        <v>258</v>
      </c>
      <c r="B7" s="103"/>
      <c r="C7" s="103" t="s">
        <v>259</v>
      </c>
      <c r="D7" s="103"/>
      <c r="E7" s="102"/>
      <c r="F7" s="104">
        <v>249000</v>
      </c>
      <c r="G7" s="104">
        <v>258937</v>
      </c>
      <c r="H7" s="104">
        <v>261183</v>
      </c>
      <c r="I7" s="104">
        <v>269890</v>
      </c>
      <c r="J7" s="104">
        <v>273014</v>
      </c>
      <c r="K7" s="104">
        <v>274301</v>
      </c>
      <c r="L7" s="104">
        <v>277921</v>
      </c>
      <c r="M7" s="104">
        <v>283099</v>
      </c>
      <c r="N7" s="104">
        <v>289282</v>
      </c>
      <c r="O7" s="104">
        <v>292964</v>
      </c>
      <c r="P7" s="104">
        <v>299201</v>
      </c>
      <c r="Q7" s="104">
        <v>311234</v>
      </c>
      <c r="R7" s="104">
        <v>314170</v>
      </c>
      <c r="S7" s="104">
        <v>315159</v>
      </c>
      <c r="T7" s="104">
        <v>318384.22</v>
      </c>
      <c r="U7" s="104">
        <v>320805</v>
      </c>
      <c r="V7" s="104">
        <v>306177.86</v>
      </c>
      <c r="W7" s="104">
        <v>309161.3</v>
      </c>
      <c r="X7" s="104">
        <v>314452</v>
      </c>
      <c r="Y7" s="104">
        <v>327466</v>
      </c>
      <c r="Z7" s="104">
        <v>333518</v>
      </c>
      <c r="AA7" s="104">
        <v>339847.195</v>
      </c>
      <c r="AB7" s="104">
        <v>342307.04</v>
      </c>
      <c r="AC7" s="104">
        <v>352003.3</v>
      </c>
      <c r="AD7" s="104">
        <v>349681.26</v>
      </c>
      <c r="AE7" s="104">
        <v>365813.959</v>
      </c>
      <c r="AF7" s="104">
        <v>375235.447</v>
      </c>
      <c r="AG7" s="104">
        <v>382652.77</v>
      </c>
      <c r="AH7" s="104">
        <v>390213.53</v>
      </c>
      <c r="AI7" s="104">
        <v>392875.284</v>
      </c>
      <c r="AJ7" s="104" t="s">
        <v>260</v>
      </c>
      <c r="AK7" s="104" t="s">
        <v>260</v>
      </c>
    </row>
    <row r="8" spans="1:37" ht="21" customHeight="1">
      <c r="A8" s="103"/>
      <c r="B8" s="103"/>
      <c r="C8" s="103" t="s">
        <v>259</v>
      </c>
      <c r="D8" s="103" t="s">
        <v>261</v>
      </c>
      <c r="E8" s="102"/>
      <c r="F8" s="105">
        <v>85500</v>
      </c>
      <c r="G8" s="105">
        <v>90076</v>
      </c>
      <c r="H8" s="105">
        <v>92682</v>
      </c>
      <c r="I8" s="105">
        <v>98210</v>
      </c>
      <c r="J8" s="105">
        <v>102253</v>
      </c>
      <c r="K8" s="105">
        <v>104953</v>
      </c>
      <c r="L8" s="105">
        <v>109359</v>
      </c>
      <c r="M8" s="105">
        <v>115163</v>
      </c>
      <c r="N8" s="105">
        <v>120430</v>
      </c>
      <c r="O8" s="105">
        <v>123938</v>
      </c>
      <c r="P8" s="105">
        <v>129780</v>
      </c>
      <c r="Q8" s="105">
        <v>141710</v>
      </c>
      <c r="R8" s="105">
        <v>145898</v>
      </c>
      <c r="S8" s="105">
        <v>149193</v>
      </c>
      <c r="T8" s="105">
        <v>151248.85</v>
      </c>
      <c r="U8" s="105">
        <v>154827</v>
      </c>
      <c r="V8" s="105">
        <v>154742.4</v>
      </c>
      <c r="W8" s="105">
        <v>155727.04</v>
      </c>
      <c r="X8" s="105">
        <v>160424</v>
      </c>
      <c r="Y8" s="105">
        <v>172070</v>
      </c>
      <c r="Z8" s="105">
        <v>177372</v>
      </c>
      <c r="AA8" s="105">
        <v>186420</v>
      </c>
      <c r="AB8" s="105">
        <v>192789.912</v>
      </c>
      <c r="AC8" s="105">
        <v>202377.2</v>
      </c>
      <c r="AD8" s="105">
        <v>202506.79</v>
      </c>
      <c r="AE8" s="105">
        <v>210591.09</v>
      </c>
      <c r="AF8" s="105">
        <v>221851.043</v>
      </c>
      <c r="AG8" s="105">
        <v>227678.53</v>
      </c>
      <c r="AH8" s="105">
        <v>234366.047</v>
      </c>
      <c r="AI8" s="105">
        <v>239612.896</v>
      </c>
      <c r="AJ8" s="105" t="s">
        <v>260</v>
      </c>
      <c r="AK8" s="105" t="s">
        <v>260</v>
      </c>
    </row>
    <row r="9" spans="1:37" ht="21">
      <c r="A9" s="103"/>
      <c r="B9" s="103"/>
      <c r="C9" s="103"/>
      <c r="D9" s="103" t="s">
        <v>262</v>
      </c>
      <c r="E9" s="102"/>
      <c r="F9" s="104" t="s">
        <v>260</v>
      </c>
      <c r="G9" s="104" t="s">
        <v>260</v>
      </c>
      <c r="H9" s="104" t="s">
        <v>260</v>
      </c>
      <c r="I9" s="104" t="s">
        <v>260</v>
      </c>
      <c r="J9" s="104" t="s">
        <v>260</v>
      </c>
      <c r="K9" s="104" t="s">
        <v>260</v>
      </c>
      <c r="L9" s="104" t="s">
        <v>260</v>
      </c>
      <c r="M9" s="104" t="s">
        <v>260</v>
      </c>
      <c r="N9" s="104" t="s">
        <v>260</v>
      </c>
      <c r="O9" s="104" t="s">
        <v>260</v>
      </c>
      <c r="P9" s="104" t="s">
        <v>260</v>
      </c>
      <c r="Q9" s="104" t="s">
        <v>260</v>
      </c>
      <c r="R9" s="104" t="s">
        <v>260</v>
      </c>
      <c r="S9" s="104" t="s">
        <v>260</v>
      </c>
      <c r="T9" s="104" t="s">
        <v>260</v>
      </c>
      <c r="U9" s="104" t="s">
        <v>260</v>
      </c>
      <c r="V9" s="104" t="s">
        <v>260</v>
      </c>
      <c r="W9" s="104" t="s">
        <v>260</v>
      </c>
      <c r="X9" s="104" t="s">
        <v>260</v>
      </c>
      <c r="Y9" s="104" t="s">
        <v>260</v>
      </c>
      <c r="Z9" s="104" t="s">
        <v>260</v>
      </c>
      <c r="AA9" s="104" t="s">
        <v>260</v>
      </c>
      <c r="AB9" s="104" t="s">
        <v>260</v>
      </c>
      <c r="AC9" s="104">
        <v>106415.26</v>
      </c>
      <c r="AD9" s="104">
        <v>105171.39</v>
      </c>
      <c r="AE9" s="104">
        <v>114524.762</v>
      </c>
      <c r="AF9" s="104">
        <v>112964.498</v>
      </c>
      <c r="AG9" s="104">
        <v>115811.109</v>
      </c>
      <c r="AH9" s="104">
        <v>118519.096</v>
      </c>
      <c r="AI9" s="104">
        <v>117350.29</v>
      </c>
      <c r="AJ9" s="104" t="s">
        <v>260</v>
      </c>
      <c r="AK9" s="104" t="s">
        <v>260</v>
      </c>
    </row>
    <row r="10" spans="1:37" ht="31.5">
      <c r="A10" s="103"/>
      <c r="B10" s="103"/>
      <c r="C10" s="103"/>
      <c r="D10" s="103" t="s">
        <v>263</v>
      </c>
      <c r="E10" s="102"/>
      <c r="F10" s="105" t="s">
        <v>260</v>
      </c>
      <c r="G10" s="105" t="s">
        <v>260</v>
      </c>
      <c r="H10" s="105" t="s">
        <v>260</v>
      </c>
      <c r="I10" s="105" t="s">
        <v>260</v>
      </c>
      <c r="J10" s="105" t="s">
        <v>260</v>
      </c>
      <c r="K10" s="105" t="s">
        <v>260</v>
      </c>
      <c r="L10" s="105" t="s">
        <v>260</v>
      </c>
      <c r="M10" s="105" t="s">
        <v>260</v>
      </c>
      <c r="N10" s="105" t="s">
        <v>260</v>
      </c>
      <c r="O10" s="105" t="s">
        <v>260</v>
      </c>
      <c r="P10" s="105" t="s">
        <v>260</v>
      </c>
      <c r="Q10" s="105" t="s">
        <v>260</v>
      </c>
      <c r="R10" s="105" t="s">
        <v>260</v>
      </c>
      <c r="S10" s="105" t="s">
        <v>260</v>
      </c>
      <c r="T10" s="105" t="s">
        <v>260</v>
      </c>
      <c r="U10" s="105" t="s">
        <v>260</v>
      </c>
      <c r="V10" s="105" t="s">
        <v>260</v>
      </c>
      <c r="W10" s="105" t="s">
        <v>260</v>
      </c>
      <c r="X10" s="105" t="s">
        <v>260</v>
      </c>
      <c r="Y10" s="105" t="s">
        <v>260</v>
      </c>
      <c r="Z10" s="105" t="s">
        <v>260</v>
      </c>
      <c r="AA10" s="105" t="s">
        <v>260</v>
      </c>
      <c r="AB10" s="105" t="s">
        <v>260</v>
      </c>
      <c r="AC10" s="105">
        <v>43210.91</v>
      </c>
      <c r="AD10" s="105">
        <v>42003.08</v>
      </c>
      <c r="AE10" s="105">
        <v>40698.107</v>
      </c>
      <c r="AF10" s="105">
        <v>40419.906</v>
      </c>
      <c r="AG10" s="105">
        <v>39163.131</v>
      </c>
      <c r="AH10" s="105">
        <v>37328.387</v>
      </c>
      <c r="AI10" s="105">
        <v>35912.099</v>
      </c>
      <c r="AJ10" s="105" t="s">
        <v>260</v>
      </c>
      <c r="AK10" s="105" t="s">
        <v>260</v>
      </c>
    </row>
    <row r="11" spans="1:37" ht="15" customHeight="1">
      <c r="A11" s="103" t="s">
        <v>258</v>
      </c>
      <c r="B11" s="103" t="s">
        <v>264</v>
      </c>
      <c r="C11" s="103" t="s">
        <v>259</v>
      </c>
      <c r="D11" s="103"/>
      <c r="E11" s="102"/>
      <c r="F11" s="104">
        <v>127640</v>
      </c>
      <c r="G11" s="104">
        <v>132228</v>
      </c>
      <c r="H11" s="104">
        <v>132200</v>
      </c>
      <c r="I11" s="104">
        <v>137848</v>
      </c>
      <c r="J11" s="104">
        <v>140458</v>
      </c>
      <c r="K11" s="104">
        <v>140811</v>
      </c>
      <c r="L11" s="104">
        <v>143365</v>
      </c>
      <c r="M11" s="104">
        <v>145398</v>
      </c>
      <c r="N11" s="104">
        <v>149822</v>
      </c>
      <c r="O11" s="104">
        <v>153161</v>
      </c>
      <c r="P11" s="104">
        <v>156301</v>
      </c>
      <c r="Q11" s="104">
        <v>164378</v>
      </c>
      <c r="R11" s="104">
        <v>164384</v>
      </c>
      <c r="S11" s="104">
        <v>161955</v>
      </c>
      <c r="T11" s="104">
        <v>162042.22</v>
      </c>
      <c r="U11" s="104">
        <v>162590</v>
      </c>
      <c r="V11" s="104">
        <v>166309.86</v>
      </c>
      <c r="W11" s="104">
        <v>167765.3</v>
      </c>
      <c r="X11" s="104">
        <v>171564</v>
      </c>
      <c r="Y11" s="104">
        <v>177688</v>
      </c>
      <c r="Z11" s="104">
        <v>185468</v>
      </c>
      <c r="AA11" s="104">
        <v>191217</v>
      </c>
      <c r="AB11" s="104">
        <v>193255.585</v>
      </c>
      <c r="AC11" s="104">
        <v>200512.18</v>
      </c>
      <c r="AD11" s="104">
        <v>194991.48</v>
      </c>
      <c r="AE11" s="104">
        <v>207874.789</v>
      </c>
      <c r="AF11" s="104">
        <v>215891.207</v>
      </c>
      <c r="AG11" s="104">
        <v>220016.23</v>
      </c>
      <c r="AH11" s="104">
        <v>225890.84</v>
      </c>
      <c r="AI11" s="104">
        <v>230734.96</v>
      </c>
      <c r="AJ11" s="104" t="s">
        <v>260</v>
      </c>
      <c r="AK11" s="104" t="s">
        <v>260</v>
      </c>
    </row>
    <row r="12" spans="1:37" ht="21" customHeight="1">
      <c r="A12" s="103"/>
      <c r="B12" s="103"/>
      <c r="C12" s="103" t="s">
        <v>259</v>
      </c>
      <c r="D12" s="103" t="s">
        <v>261</v>
      </c>
      <c r="E12" s="102"/>
      <c r="F12" s="105">
        <v>35095</v>
      </c>
      <c r="G12" s="105">
        <v>37366</v>
      </c>
      <c r="H12" s="105">
        <v>38269</v>
      </c>
      <c r="I12" s="105">
        <v>41515</v>
      </c>
      <c r="J12" s="105">
        <v>43863</v>
      </c>
      <c r="K12" s="105">
        <v>45403</v>
      </c>
      <c r="L12" s="105">
        <v>49157</v>
      </c>
      <c r="M12" s="105">
        <v>51842</v>
      </c>
      <c r="N12" s="105">
        <v>54352</v>
      </c>
      <c r="O12" s="105">
        <v>57030</v>
      </c>
      <c r="P12" s="105">
        <v>59594</v>
      </c>
      <c r="Q12" s="105">
        <v>64688</v>
      </c>
      <c r="R12" s="105">
        <v>66455</v>
      </c>
      <c r="S12" s="105">
        <v>66713</v>
      </c>
      <c r="T12" s="105">
        <v>66617.85</v>
      </c>
      <c r="U12" s="105">
        <v>68487</v>
      </c>
      <c r="V12" s="105">
        <v>72023.4</v>
      </c>
      <c r="W12" s="105">
        <v>71717.04</v>
      </c>
      <c r="X12" s="105">
        <v>75390</v>
      </c>
      <c r="Y12" s="105">
        <v>81012</v>
      </c>
      <c r="Z12" s="105">
        <v>88479</v>
      </c>
      <c r="AA12" s="105">
        <v>95294</v>
      </c>
      <c r="AB12" s="105">
        <v>100645.971</v>
      </c>
      <c r="AC12" s="105">
        <v>108751.6</v>
      </c>
      <c r="AD12" s="105">
        <v>106837.3</v>
      </c>
      <c r="AE12" s="105">
        <v>113520.8</v>
      </c>
      <c r="AF12" s="105">
        <v>124576.913</v>
      </c>
      <c r="AG12" s="105">
        <v>128373.39</v>
      </c>
      <c r="AH12" s="105">
        <v>133701.147</v>
      </c>
      <c r="AI12" s="105">
        <v>139885.258</v>
      </c>
      <c r="AJ12" s="105" t="s">
        <v>260</v>
      </c>
      <c r="AK12" s="105" t="s">
        <v>260</v>
      </c>
    </row>
    <row r="13" spans="1:37" ht="21">
      <c r="A13" s="103"/>
      <c r="B13" s="103"/>
      <c r="C13" s="103"/>
      <c r="D13" s="103" t="s">
        <v>262</v>
      </c>
      <c r="E13" s="102"/>
      <c r="F13" s="104">
        <v>58897</v>
      </c>
      <c r="G13" s="104">
        <v>61212</v>
      </c>
      <c r="H13" s="104">
        <v>59927</v>
      </c>
      <c r="I13" s="104">
        <v>62013</v>
      </c>
      <c r="J13" s="104">
        <v>62602</v>
      </c>
      <c r="K13" s="104">
        <v>62116</v>
      </c>
      <c r="L13" s="104">
        <v>62611</v>
      </c>
      <c r="M13" s="104">
        <v>62841</v>
      </c>
      <c r="N13" s="104">
        <v>64715</v>
      </c>
      <c r="O13" s="104">
        <v>65411</v>
      </c>
      <c r="P13" s="104">
        <v>66789</v>
      </c>
      <c r="Q13" s="104">
        <v>69256</v>
      </c>
      <c r="R13" s="104">
        <v>71047</v>
      </c>
      <c r="S13" s="104">
        <v>69082</v>
      </c>
      <c r="T13" s="104">
        <v>69755.57</v>
      </c>
      <c r="U13" s="104">
        <v>69097</v>
      </c>
      <c r="V13" s="104">
        <v>68899.3</v>
      </c>
      <c r="W13" s="104">
        <v>71071.33</v>
      </c>
      <c r="X13" s="104">
        <v>71858</v>
      </c>
      <c r="Y13" s="104" t="s">
        <v>260</v>
      </c>
      <c r="Z13" s="104" t="s">
        <v>260</v>
      </c>
      <c r="AA13" s="104" t="s">
        <v>260</v>
      </c>
      <c r="AB13" s="104" t="s">
        <v>260</v>
      </c>
      <c r="AC13" s="104">
        <v>70713.16</v>
      </c>
      <c r="AD13" s="104">
        <v>67598.02</v>
      </c>
      <c r="AE13" s="104">
        <v>74566.062</v>
      </c>
      <c r="AF13" s="104">
        <v>71288.718</v>
      </c>
      <c r="AG13" s="104">
        <v>73015.529</v>
      </c>
      <c r="AH13" s="104">
        <v>74610.136</v>
      </c>
      <c r="AI13" s="104">
        <v>73574.307</v>
      </c>
      <c r="AJ13" s="104" t="s">
        <v>260</v>
      </c>
      <c r="AK13" s="104" t="s">
        <v>260</v>
      </c>
    </row>
    <row r="14" spans="1:37" ht="31.5">
      <c r="A14" s="103"/>
      <c r="B14" s="103"/>
      <c r="C14" s="103"/>
      <c r="D14" s="103" t="s">
        <v>263</v>
      </c>
      <c r="E14" s="102"/>
      <c r="F14" s="105">
        <v>33648</v>
      </c>
      <c r="G14" s="105">
        <v>33650</v>
      </c>
      <c r="H14" s="105">
        <v>34004</v>
      </c>
      <c r="I14" s="105">
        <v>34320</v>
      </c>
      <c r="J14" s="105">
        <v>33993</v>
      </c>
      <c r="K14" s="105">
        <v>33292</v>
      </c>
      <c r="L14" s="105">
        <v>31597</v>
      </c>
      <c r="M14" s="105">
        <v>30715</v>
      </c>
      <c r="N14" s="105">
        <v>30755</v>
      </c>
      <c r="O14" s="105">
        <v>30721</v>
      </c>
      <c r="P14" s="105">
        <v>29918</v>
      </c>
      <c r="Q14" s="105">
        <v>30434</v>
      </c>
      <c r="R14" s="105">
        <v>26882</v>
      </c>
      <c r="S14" s="105">
        <v>26160</v>
      </c>
      <c r="T14" s="105">
        <v>25668.8</v>
      </c>
      <c r="U14" s="105">
        <v>25006</v>
      </c>
      <c r="V14" s="105">
        <v>25387.16</v>
      </c>
      <c r="W14" s="105">
        <v>24976.93</v>
      </c>
      <c r="X14" s="105">
        <v>24315</v>
      </c>
      <c r="Y14" s="105" t="s">
        <v>260</v>
      </c>
      <c r="Z14" s="105" t="s">
        <v>260</v>
      </c>
      <c r="AA14" s="105" t="s">
        <v>260</v>
      </c>
      <c r="AB14" s="105" t="s">
        <v>260</v>
      </c>
      <c r="AC14" s="105">
        <v>21047.42</v>
      </c>
      <c r="AD14" s="105">
        <v>20556.16</v>
      </c>
      <c r="AE14" s="105">
        <v>19787.927</v>
      </c>
      <c r="AF14" s="105">
        <v>20025.576</v>
      </c>
      <c r="AG14" s="105">
        <v>18627.311</v>
      </c>
      <c r="AH14" s="105">
        <v>17579.557</v>
      </c>
      <c r="AI14" s="105">
        <v>17275.395</v>
      </c>
      <c r="AJ14" s="105" t="s">
        <v>260</v>
      </c>
      <c r="AK14" s="105" t="s">
        <v>260</v>
      </c>
    </row>
    <row r="15" spans="1:37" ht="15" customHeight="1">
      <c r="A15" s="103"/>
      <c r="B15" s="103" t="s">
        <v>265</v>
      </c>
      <c r="C15" s="103" t="s">
        <v>259</v>
      </c>
      <c r="D15" s="103"/>
      <c r="E15" s="102"/>
      <c r="F15" s="104">
        <v>61660</v>
      </c>
      <c r="G15" s="104">
        <v>66446</v>
      </c>
      <c r="H15" s="104">
        <v>67142</v>
      </c>
      <c r="I15" s="104">
        <v>68783</v>
      </c>
      <c r="J15" s="104">
        <v>68701</v>
      </c>
      <c r="K15" s="104">
        <v>69311</v>
      </c>
      <c r="L15" s="104">
        <v>70458</v>
      </c>
      <c r="M15" s="104">
        <v>70341</v>
      </c>
      <c r="N15" s="104">
        <v>70856</v>
      </c>
      <c r="O15" s="104">
        <v>70962</v>
      </c>
      <c r="P15" s="104">
        <v>71505</v>
      </c>
      <c r="Q15" s="104">
        <v>67934</v>
      </c>
      <c r="R15" s="104">
        <v>67958</v>
      </c>
      <c r="S15" s="104">
        <v>68082</v>
      </c>
      <c r="T15" s="104">
        <v>68539</v>
      </c>
      <c r="U15" s="104">
        <v>69184</v>
      </c>
      <c r="V15" s="104">
        <v>52693</v>
      </c>
      <c r="W15" s="104">
        <v>52082</v>
      </c>
      <c r="X15" s="104">
        <v>53452</v>
      </c>
      <c r="Y15" s="104">
        <v>53388</v>
      </c>
      <c r="Z15" s="104">
        <v>49380</v>
      </c>
      <c r="AA15" s="104">
        <v>47745.195</v>
      </c>
      <c r="AB15" s="104">
        <v>47601.155</v>
      </c>
      <c r="AC15" s="104">
        <v>48160.33</v>
      </c>
      <c r="AD15" s="104">
        <v>49645.45</v>
      </c>
      <c r="AE15" s="104">
        <v>50734.96</v>
      </c>
      <c r="AF15" s="104">
        <v>50937</v>
      </c>
      <c r="AG15" s="104">
        <v>52054.98</v>
      </c>
      <c r="AH15" s="104">
        <v>53147.91</v>
      </c>
      <c r="AI15" s="104">
        <v>50092.443</v>
      </c>
      <c r="AJ15" s="104" t="s">
        <v>260</v>
      </c>
      <c r="AK15" s="104" t="s">
        <v>260</v>
      </c>
    </row>
    <row r="16" spans="1:37" ht="21" customHeight="1">
      <c r="A16" s="103"/>
      <c r="B16" s="103"/>
      <c r="C16" s="103" t="s">
        <v>259</v>
      </c>
      <c r="D16" s="103" t="s">
        <v>261</v>
      </c>
      <c r="E16" s="102"/>
      <c r="F16" s="105">
        <v>15700</v>
      </c>
      <c r="G16" s="105">
        <v>18358</v>
      </c>
      <c r="H16" s="105">
        <v>19127</v>
      </c>
      <c r="I16" s="105">
        <v>20135</v>
      </c>
      <c r="J16" s="105">
        <v>21215</v>
      </c>
      <c r="K16" s="105">
        <v>21723</v>
      </c>
      <c r="L16" s="105">
        <v>22200</v>
      </c>
      <c r="M16" s="105">
        <v>23229</v>
      </c>
      <c r="N16" s="105">
        <v>24249</v>
      </c>
      <c r="O16" s="105">
        <v>24922</v>
      </c>
      <c r="P16" s="105">
        <v>25949</v>
      </c>
      <c r="Q16" s="105">
        <v>25499</v>
      </c>
      <c r="R16" s="105">
        <v>25720</v>
      </c>
      <c r="S16" s="105">
        <v>26403</v>
      </c>
      <c r="T16" s="105">
        <v>27195</v>
      </c>
      <c r="U16" s="105">
        <v>27803</v>
      </c>
      <c r="V16" s="105">
        <v>24249</v>
      </c>
      <c r="W16" s="105">
        <v>24216</v>
      </c>
      <c r="X16" s="105">
        <v>25187</v>
      </c>
      <c r="Y16" s="105">
        <v>26132</v>
      </c>
      <c r="Z16" s="105">
        <v>22945</v>
      </c>
      <c r="AA16" s="105">
        <v>24140</v>
      </c>
      <c r="AB16" s="105">
        <v>24540.761</v>
      </c>
      <c r="AC16" s="105">
        <v>24778.52</v>
      </c>
      <c r="AD16" s="105">
        <v>25888.68</v>
      </c>
      <c r="AE16" s="105">
        <v>25641.06</v>
      </c>
      <c r="AF16" s="105">
        <v>26527</v>
      </c>
      <c r="AG16" s="105">
        <v>27372.16</v>
      </c>
      <c r="AH16" s="105">
        <v>28701.86</v>
      </c>
      <c r="AI16" s="105">
        <v>26738.865</v>
      </c>
      <c r="AJ16" s="105" t="s">
        <v>260</v>
      </c>
      <c r="AK16" s="105" t="s">
        <v>260</v>
      </c>
    </row>
    <row r="17" spans="1:37" ht="21">
      <c r="A17" s="103"/>
      <c r="B17" s="103"/>
      <c r="C17" s="103"/>
      <c r="D17" s="103" t="s">
        <v>262</v>
      </c>
      <c r="E17" s="102"/>
      <c r="F17" s="104" t="s">
        <v>260</v>
      </c>
      <c r="G17" s="104" t="s">
        <v>260</v>
      </c>
      <c r="H17" s="104" t="s">
        <v>260</v>
      </c>
      <c r="I17" s="104" t="s">
        <v>260</v>
      </c>
      <c r="J17" s="104" t="s">
        <v>260</v>
      </c>
      <c r="K17" s="104" t="s">
        <v>260</v>
      </c>
      <c r="L17" s="104" t="s">
        <v>260</v>
      </c>
      <c r="M17" s="104" t="s">
        <v>260</v>
      </c>
      <c r="N17" s="104" t="s">
        <v>260</v>
      </c>
      <c r="O17" s="104" t="s">
        <v>260</v>
      </c>
      <c r="P17" s="104" t="s">
        <v>260</v>
      </c>
      <c r="Q17" s="104" t="s">
        <v>260</v>
      </c>
      <c r="R17" s="104" t="s">
        <v>260</v>
      </c>
      <c r="S17" s="104" t="s">
        <v>260</v>
      </c>
      <c r="T17" s="104" t="s">
        <v>260</v>
      </c>
      <c r="U17" s="104" t="s">
        <v>260</v>
      </c>
      <c r="V17" s="104" t="s">
        <v>260</v>
      </c>
      <c r="W17" s="104" t="s">
        <v>260</v>
      </c>
      <c r="X17" s="104" t="s">
        <v>260</v>
      </c>
      <c r="Y17" s="104" t="s">
        <v>260</v>
      </c>
      <c r="Z17" s="104" t="s">
        <v>260</v>
      </c>
      <c r="AA17" s="104" t="s">
        <v>260</v>
      </c>
      <c r="AB17" s="104" t="s">
        <v>260</v>
      </c>
      <c r="AC17" s="104">
        <v>14768.04</v>
      </c>
      <c r="AD17" s="104">
        <v>15204.1</v>
      </c>
      <c r="AE17" s="104">
        <v>16616</v>
      </c>
      <c r="AF17" s="104">
        <v>16027</v>
      </c>
      <c r="AG17" s="104">
        <v>16405.97</v>
      </c>
      <c r="AH17" s="104">
        <v>17030.94</v>
      </c>
      <c r="AI17" s="104">
        <v>16442.54</v>
      </c>
      <c r="AJ17" s="104" t="s">
        <v>260</v>
      </c>
      <c r="AK17" s="104" t="s">
        <v>260</v>
      </c>
    </row>
    <row r="18" spans="1:37" ht="31.5">
      <c r="A18" s="103"/>
      <c r="B18" s="103"/>
      <c r="C18" s="103"/>
      <c r="D18" s="103" t="s">
        <v>263</v>
      </c>
      <c r="E18" s="102"/>
      <c r="F18" s="105" t="s">
        <v>260</v>
      </c>
      <c r="G18" s="105" t="s">
        <v>260</v>
      </c>
      <c r="H18" s="105" t="s">
        <v>260</v>
      </c>
      <c r="I18" s="105" t="s">
        <v>260</v>
      </c>
      <c r="J18" s="105" t="s">
        <v>260</v>
      </c>
      <c r="K18" s="105" t="s">
        <v>260</v>
      </c>
      <c r="L18" s="105" t="s">
        <v>260</v>
      </c>
      <c r="M18" s="105" t="s">
        <v>260</v>
      </c>
      <c r="N18" s="105" t="s">
        <v>260</v>
      </c>
      <c r="O18" s="105" t="s">
        <v>260</v>
      </c>
      <c r="P18" s="105" t="s">
        <v>260</v>
      </c>
      <c r="Q18" s="105" t="s">
        <v>260</v>
      </c>
      <c r="R18" s="105" t="s">
        <v>260</v>
      </c>
      <c r="S18" s="105" t="s">
        <v>260</v>
      </c>
      <c r="T18" s="105" t="s">
        <v>260</v>
      </c>
      <c r="U18" s="105" t="s">
        <v>260</v>
      </c>
      <c r="V18" s="105" t="s">
        <v>260</v>
      </c>
      <c r="W18" s="105" t="s">
        <v>260</v>
      </c>
      <c r="X18" s="105" t="s">
        <v>260</v>
      </c>
      <c r="Y18" s="105" t="s">
        <v>260</v>
      </c>
      <c r="Z18" s="105" t="s">
        <v>260</v>
      </c>
      <c r="AA18" s="105" t="s">
        <v>260</v>
      </c>
      <c r="AB18" s="105" t="s">
        <v>260</v>
      </c>
      <c r="AC18" s="105">
        <v>8613.77</v>
      </c>
      <c r="AD18" s="105">
        <v>8552.67</v>
      </c>
      <c r="AE18" s="105">
        <v>8477.9</v>
      </c>
      <c r="AF18" s="105">
        <v>8383</v>
      </c>
      <c r="AG18" s="105">
        <v>8276.85</v>
      </c>
      <c r="AH18" s="105">
        <v>7415.11</v>
      </c>
      <c r="AI18" s="105">
        <v>6911.038</v>
      </c>
      <c r="AJ18" s="105" t="s">
        <v>260</v>
      </c>
      <c r="AK18" s="105" t="s">
        <v>260</v>
      </c>
    </row>
    <row r="19" spans="1:37" ht="15" customHeight="1">
      <c r="A19" s="103"/>
      <c r="B19" s="103" t="s">
        <v>266</v>
      </c>
      <c r="C19" s="103" t="s">
        <v>259</v>
      </c>
      <c r="D19" s="103"/>
      <c r="E19" s="102"/>
      <c r="F19" s="104">
        <v>55200</v>
      </c>
      <c r="G19" s="104">
        <v>55865</v>
      </c>
      <c r="H19" s="104">
        <v>57216</v>
      </c>
      <c r="I19" s="104">
        <v>58537</v>
      </c>
      <c r="J19" s="104">
        <v>59061</v>
      </c>
      <c r="K19" s="104">
        <v>59528</v>
      </c>
      <c r="L19" s="104">
        <v>59376</v>
      </c>
      <c r="M19" s="104">
        <v>62218</v>
      </c>
      <c r="N19" s="104">
        <v>63262</v>
      </c>
      <c r="O19" s="104">
        <v>63502</v>
      </c>
      <c r="P19" s="104">
        <v>66079</v>
      </c>
      <c r="Q19" s="104">
        <v>72625</v>
      </c>
      <c r="R19" s="104">
        <v>74876</v>
      </c>
      <c r="S19" s="104">
        <v>78132</v>
      </c>
      <c r="T19" s="104">
        <v>80678</v>
      </c>
      <c r="U19" s="104">
        <v>81538</v>
      </c>
      <c r="V19" s="104">
        <v>79926</v>
      </c>
      <c r="W19" s="104">
        <v>82177</v>
      </c>
      <c r="X19" s="104">
        <v>83254</v>
      </c>
      <c r="Y19" s="104">
        <v>90051</v>
      </c>
      <c r="Z19" s="104">
        <v>91944</v>
      </c>
      <c r="AA19" s="104">
        <v>94198</v>
      </c>
      <c r="AB19" s="104">
        <v>95234.18</v>
      </c>
      <c r="AC19" s="104">
        <v>97036.34</v>
      </c>
      <c r="AD19" s="104">
        <v>98742.77</v>
      </c>
      <c r="AE19" s="104">
        <v>101073.11</v>
      </c>
      <c r="AF19" s="104">
        <v>102615.51</v>
      </c>
      <c r="AG19" s="104">
        <v>104961.16</v>
      </c>
      <c r="AH19" s="104">
        <v>105048.11</v>
      </c>
      <c r="AI19" s="104">
        <v>106389.021</v>
      </c>
      <c r="AJ19" s="104" t="s">
        <v>260</v>
      </c>
      <c r="AK19" s="104" t="s">
        <v>260</v>
      </c>
    </row>
    <row r="20" spans="1:37" ht="21" customHeight="1">
      <c r="A20" s="103"/>
      <c r="B20" s="103"/>
      <c r="C20" s="103" t="s">
        <v>259</v>
      </c>
      <c r="D20" s="103" t="s">
        <v>261</v>
      </c>
      <c r="E20" s="102"/>
      <c r="F20" s="105">
        <v>32700</v>
      </c>
      <c r="G20" s="105">
        <v>33023</v>
      </c>
      <c r="H20" s="105">
        <v>33858</v>
      </c>
      <c r="I20" s="105">
        <v>35095</v>
      </c>
      <c r="J20" s="105">
        <v>35666</v>
      </c>
      <c r="K20" s="105">
        <v>36335</v>
      </c>
      <c r="L20" s="105">
        <v>36507</v>
      </c>
      <c r="M20" s="105">
        <v>38241</v>
      </c>
      <c r="N20" s="105">
        <v>39757</v>
      </c>
      <c r="O20" s="105">
        <v>39883</v>
      </c>
      <c r="P20" s="105">
        <v>42146</v>
      </c>
      <c r="Q20" s="105">
        <v>48151</v>
      </c>
      <c r="R20" s="105">
        <v>49868</v>
      </c>
      <c r="S20" s="105">
        <v>52119</v>
      </c>
      <c r="T20" s="105">
        <v>53726</v>
      </c>
      <c r="U20" s="105">
        <v>54592</v>
      </c>
      <c r="V20" s="105">
        <v>54916</v>
      </c>
      <c r="W20" s="105">
        <v>56288</v>
      </c>
      <c r="X20" s="105">
        <v>56717</v>
      </c>
      <c r="Y20" s="105">
        <v>61583</v>
      </c>
      <c r="Z20" s="105">
        <v>62427</v>
      </c>
      <c r="AA20" s="105">
        <v>63555</v>
      </c>
      <c r="AB20" s="105">
        <v>64403.28</v>
      </c>
      <c r="AC20" s="105">
        <v>65497.58</v>
      </c>
      <c r="AD20" s="105">
        <v>66290.31</v>
      </c>
      <c r="AE20" s="105">
        <v>67935.23</v>
      </c>
      <c r="AF20" s="105">
        <v>67451.13</v>
      </c>
      <c r="AG20" s="105">
        <v>68897.28</v>
      </c>
      <c r="AH20" s="105">
        <v>68695.75</v>
      </c>
      <c r="AI20" s="105">
        <v>70189.362</v>
      </c>
      <c r="AJ20" s="105" t="s">
        <v>260</v>
      </c>
      <c r="AK20" s="105" t="s">
        <v>260</v>
      </c>
    </row>
    <row r="21" spans="1:37" ht="21">
      <c r="A21" s="103"/>
      <c r="B21" s="103"/>
      <c r="C21" s="103"/>
      <c r="D21" s="103" t="s">
        <v>262</v>
      </c>
      <c r="E21" s="102"/>
      <c r="F21" s="104" t="s">
        <v>260</v>
      </c>
      <c r="G21" s="104" t="s">
        <v>260</v>
      </c>
      <c r="H21" s="104" t="s">
        <v>260</v>
      </c>
      <c r="I21" s="104" t="s">
        <v>260</v>
      </c>
      <c r="J21" s="104" t="s">
        <v>260</v>
      </c>
      <c r="K21" s="104" t="s">
        <v>260</v>
      </c>
      <c r="L21" s="104" t="s">
        <v>260</v>
      </c>
      <c r="M21" s="104" t="s">
        <v>260</v>
      </c>
      <c r="N21" s="104" t="s">
        <v>260</v>
      </c>
      <c r="O21" s="104" t="s">
        <v>260</v>
      </c>
      <c r="P21" s="104" t="s">
        <v>260</v>
      </c>
      <c r="Q21" s="104" t="s">
        <v>260</v>
      </c>
      <c r="R21" s="104" t="s">
        <v>260</v>
      </c>
      <c r="S21" s="104" t="s">
        <v>260</v>
      </c>
      <c r="T21" s="104" t="s">
        <v>260</v>
      </c>
      <c r="U21" s="104" t="s">
        <v>260</v>
      </c>
      <c r="V21" s="104" t="s">
        <v>260</v>
      </c>
      <c r="W21" s="104" t="s">
        <v>260</v>
      </c>
      <c r="X21" s="104" t="s">
        <v>260</v>
      </c>
      <c r="Y21" s="104" t="s">
        <v>260</v>
      </c>
      <c r="Z21" s="104" t="s">
        <v>260</v>
      </c>
      <c r="AA21" s="104" t="s">
        <v>260</v>
      </c>
      <c r="AB21" s="104" t="s">
        <v>260</v>
      </c>
      <c r="AC21" s="104">
        <v>19470.36</v>
      </c>
      <c r="AD21" s="104">
        <v>20938.48</v>
      </c>
      <c r="AE21" s="104">
        <v>22015.8</v>
      </c>
      <c r="AF21" s="104">
        <v>24390.28</v>
      </c>
      <c r="AG21" s="104">
        <v>25019.11</v>
      </c>
      <c r="AH21" s="104">
        <v>25207.14</v>
      </c>
      <c r="AI21" s="104">
        <v>25695.693</v>
      </c>
      <c r="AJ21" s="104" t="s">
        <v>260</v>
      </c>
      <c r="AK21" s="104" t="s">
        <v>260</v>
      </c>
    </row>
    <row r="22" spans="1:37" ht="31.5">
      <c r="A22" s="103"/>
      <c r="B22" s="103"/>
      <c r="C22" s="103"/>
      <c r="D22" s="103" t="s">
        <v>263</v>
      </c>
      <c r="E22" s="102"/>
      <c r="F22" s="105" t="s">
        <v>260</v>
      </c>
      <c r="G22" s="105" t="s">
        <v>260</v>
      </c>
      <c r="H22" s="105" t="s">
        <v>260</v>
      </c>
      <c r="I22" s="105" t="s">
        <v>260</v>
      </c>
      <c r="J22" s="105" t="s">
        <v>260</v>
      </c>
      <c r="K22" s="105" t="s">
        <v>260</v>
      </c>
      <c r="L22" s="105" t="s">
        <v>260</v>
      </c>
      <c r="M22" s="105" t="s">
        <v>260</v>
      </c>
      <c r="N22" s="105" t="s">
        <v>260</v>
      </c>
      <c r="O22" s="105" t="s">
        <v>260</v>
      </c>
      <c r="P22" s="105" t="s">
        <v>260</v>
      </c>
      <c r="Q22" s="105" t="s">
        <v>260</v>
      </c>
      <c r="R22" s="105" t="s">
        <v>260</v>
      </c>
      <c r="S22" s="105" t="s">
        <v>260</v>
      </c>
      <c r="T22" s="105" t="s">
        <v>260</v>
      </c>
      <c r="U22" s="105" t="s">
        <v>260</v>
      </c>
      <c r="V22" s="105" t="s">
        <v>260</v>
      </c>
      <c r="W22" s="105" t="s">
        <v>260</v>
      </c>
      <c r="X22" s="105" t="s">
        <v>260</v>
      </c>
      <c r="Y22" s="105" t="s">
        <v>260</v>
      </c>
      <c r="Z22" s="105" t="s">
        <v>260</v>
      </c>
      <c r="AA22" s="105" t="s">
        <v>260</v>
      </c>
      <c r="AB22" s="105" t="s">
        <v>260</v>
      </c>
      <c r="AC22" s="105">
        <v>12068.4</v>
      </c>
      <c r="AD22" s="105">
        <v>11513.98</v>
      </c>
      <c r="AE22" s="105">
        <v>11122.08</v>
      </c>
      <c r="AF22" s="105">
        <v>10774.1</v>
      </c>
      <c r="AG22" s="105">
        <v>11044.77</v>
      </c>
      <c r="AH22" s="105">
        <v>11145.22</v>
      </c>
      <c r="AI22" s="105">
        <v>10503.965</v>
      </c>
      <c r="AJ22" s="105" t="s">
        <v>260</v>
      </c>
      <c r="AK22" s="105" t="s">
        <v>260</v>
      </c>
    </row>
    <row r="23" spans="1:37" ht="15" customHeight="1">
      <c r="A23" s="103"/>
      <c r="B23" s="103" t="s">
        <v>267</v>
      </c>
      <c r="C23" s="103" t="s">
        <v>259</v>
      </c>
      <c r="D23" s="103"/>
      <c r="E23" s="102"/>
      <c r="F23" s="104">
        <v>4500</v>
      </c>
      <c r="G23" s="104">
        <v>4398</v>
      </c>
      <c r="H23" s="104">
        <v>4625</v>
      </c>
      <c r="I23" s="104">
        <v>4720</v>
      </c>
      <c r="J23" s="104">
        <v>4794</v>
      </c>
      <c r="K23" s="104">
        <v>4651</v>
      </c>
      <c r="L23" s="104">
        <v>4722</v>
      </c>
      <c r="M23" s="104">
        <v>5142</v>
      </c>
      <c r="N23" s="104">
        <v>5342</v>
      </c>
      <c r="O23" s="104">
        <v>5339</v>
      </c>
      <c r="P23" s="104">
        <v>5316</v>
      </c>
      <c r="Q23" s="104">
        <v>6296</v>
      </c>
      <c r="R23" s="104">
        <v>6953</v>
      </c>
      <c r="S23" s="104">
        <v>6990</v>
      </c>
      <c r="T23" s="104">
        <v>7125</v>
      </c>
      <c r="U23" s="104">
        <v>7493</v>
      </c>
      <c r="V23" s="104">
        <v>7249</v>
      </c>
      <c r="W23" s="104">
        <v>7137</v>
      </c>
      <c r="X23" s="104">
        <v>6182</v>
      </c>
      <c r="Y23" s="104">
        <v>6339</v>
      </c>
      <c r="Z23" s="104">
        <v>6726</v>
      </c>
      <c r="AA23" s="104">
        <v>6687</v>
      </c>
      <c r="AB23" s="104">
        <v>6216.12</v>
      </c>
      <c r="AC23" s="104">
        <v>6294.47</v>
      </c>
      <c r="AD23" s="104">
        <v>6301.56</v>
      </c>
      <c r="AE23" s="104">
        <v>6131.1</v>
      </c>
      <c r="AF23" s="104">
        <v>5791.73</v>
      </c>
      <c r="AG23" s="104">
        <v>5620.4</v>
      </c>
      <c r="AH23" s="104">
        <v>6126.67</v>
      </c>
      <c r="AI23" s="104">
        <v>5658.86</v>
      </c>
      <c r="AJ23" s="104" t="s">
        <v>260</v>
      </c>
      <c r="AK23" s="104" t="s">
        <v>260</v>
      </c>
    </row>
    <row r="24" spans="1:37" ht="21" customHeight="1">
      <c r="A24" s="103"/>
      <c r="B24" s="103"/>
      <c r="C24" s="103" t="s">
        <v>259</v>
      </c>
      <c r="D24" s="103" t="s">
        <v>261</v>
      </c>
      <c r="E24" s="102"/>
      <c r="F24" s="105">
        <v>2005</v>
      </c>
      <c r="G24" s="105">
        <v>1329</v>
      </c>
      <c r="H24" s="105">
        <v>1428</v>
      </c>
      <c r="I24" s="105">
        <v>1460</v>
      </c>
      <c r="J24" s="105">
        <v>1509</v>
      </c>
      <c r="K24" s="105">
        <v>1491</v>
      </c>
      <c r="L24" s="105">
        <v>1495</v>
      </c>
      <c r="M24" s="105">
        <v>1851</v>
      </c>
      <c r="N24" s="105">
        <v>2072</v>
      </c>
      <c r="O24" s="105">
        <v>2103</v>
      </c>
      <c r="P24" s="105">
        <v>2091</v>
      </c>
      <c r="Q24" s="105">
        <v>3372</v>
      </c>
      <c r="R24" s="105">
        <v>3856</v>
      </c>
      <c r="S24" s="105">
        <v>3958</v>
      </c>
      <c r="T24" s="105">
        <v>3710</v>
      </c>
      <c r="U24" s="105">
        <v>3945</v>
      </c>
      <c r="V24" s="105">
        <v>3554</v>
      </c>
      <c r="W24" s="105">
        <v>3506</v>
      </c>
      <c r="X24" s="105">
        <v>3130</v>
      </c>
      <c r="Y24" s="105">
        <v>3343</v>
      </c>
      <c r="Z24" s="105">
        <v>3521</v>
      </c>
      <c r="AA24" s="105">
        <v>3431</v>
      </c>
      <c r="AB24" s="105">
        <v>3199.9</v>
      </c>
      <c r="AC24" s="105">
        <v>3349.45</v>
      </c>
      <c r="AD24" s="105">
        <v>3490.5</v>
      </c>
      <c r="AE24" s="105">
        <v>3494</v>
      </c>
      <c r="AF24" s="105">
        <v>3296</v>
      </c>
      <c r="AG24" s="105">
        <v>3035.7</v>
      </c>
      <c r="AH24" s="105">
        <v>3267.29</v>
      </c>
      <c r="AI24" s="105">
        <v>2799.41</v>
      </c>
      <c r="AJ24" s="105" t="s">
        <v>260</v>
      </c>
      <c r="AK24" s="105" t="s">
        <v>260</v>
      </c>
    </row>
    <row r="25" spans="1:37" ht="21">
      <c r="A25" s="103"/>
      <c r="B25" s="103"/>
      <c r="C25" s="103"/>
      <c r="D25" s="103" t="s">
        <v>262</v>
      </c>
      <c r="E25" s="102"/>
      <c r="F25" s="104" t="s">
        <v>260</v>
      </c>
      <c r="G25" s="104" t="s">
        <v>260</v>
      </c>
      <c r="H25" s="104" t="s">
        <v>260</v>
      </c>
      <c r="I25" s="104" t="s">
        <v>260</v>
      </c>
      <c r="J25" s="104" t="s">
        <v>260</v>
      </c>
      <c r="K25" s="104" t="s">
        <v>260</v>
      </c>
      <c r="L25" s="104" t="s">
        <v>260</v>
      </c>
      <c r="M25" s="104" t="s">
        <v>260</v>
      </c>
      <c r="N25" s="104" t="s">
        <v>260</v>
      </c>
      <c r="O25" s="104" t="s">
        <v>260</v>
      </c>
      <c r="P25" s="104" t="s">
        <v>260</v>
      </c>
      <c r="Q25" s="104" t="s">
        <v>260</v>
      </c>
      <c r="R25" s="104" t="s">
        <v>260</v>
      </c>
      <c r="S25" s="104" t="s">
        <v>260</v>
      </c>
      <c r="T25" s="104" t="s">
        <v>260</v>
      </c>
      <c r="U25" s="104" t="s">
        <v>260</v>
      </c>
      <c r="V25" s="104" t="s">
        <v>260</v>
      </c>
      <c r="W25" s="104" t="s">
        <v>260</v>
      </c>
      <c r="X25" s="104" t="s">
        <v>260</v>
      </c>
      <c r="Y25" s="104" t="s">
        <v>260</v>
      </c>
      <c r="Z25" s="104" t="s">
        <v>260</v>
      </c>
      <c r="AA25" s="104" t="s">
        <v>260</v>
      </c>
      <c r="AB25" s="104" t="s">
        <v>260</v>
      </c>
      <c r="AC25" s="104">
        <v>1463.7</v>
      </c>
      <c r="AD25" s="104">
        <v>1430.79</v>
      </c>
      <c r="AE25" s="104">
        <v>1326.9</v>
      </c>
      <c r="AF25" s="104">
        <v>1258.5</v>
      </c>
      <c r="AG25" s="104">
        <v>1370.5</v>
      </c>
      <c r="AH25" s="104">
        <v>1670.88</v>
      </c>
      <c r="AI25" s="104">
        <v>1637.75</v>
      </c>
      <c r="AJ25" s="104" t="s">
        <v>260</v>
      </c>
      <c r="AK25" s="104" t="s">
        <v>260</v>
      </c>
    </row>
    <row r="26" spans="1:37" ht="31.5">
      <c r="A26" s="103"/>
      <c r="B26" s="103"/>
      <c r="C26" s="103"/>
      <c r="D26" s="103" t="s">
        <v>263</v>
      </c>
      <c r="E26" s="102"/>
      <c r="F26" s="105" t="s">
        <v>260</v>
      </c>
      <c r="G26" s="105" t="s">
        <v>260</v>
      </c>
      <c r="H26" s="105" t="s">
        <v>260</v>
      </c>
      <c r="I26" s="105" t="s">
        <v>260</v>
      </c>
      <c r="J26" s="105" t="s">
        <v>260</v>
      </c>
      <c r="K26" s="105" t="s">
        <v>260</v>
      </c>
      <c r="L26" s="105" t="s">
        <v>260</v>
      </c>
      <c r="M26" s="105" t="s">
        <v>260</v>
      </c>
      <c r="N26" s="105" t="s">
        <v>260</v>
      </c>
      <c r="O26" s="105" t="s">
        <v>260</v>
      </c>
      <c r="P26" s="105" t="s">
        <v>260</v>
      </c>
      <c r="Q26" s="105" t="s">
        <v>260</v>
      </c>
      <c r="R26" s="105" t="s">
        <v>260</v>
      </c>
      <c r="S26" s="105" t="s">
        <v>260</v>
      </c>
      <c r="T26" s="105" t="s">
        <v>260</v>
      </c>
      <c r="U26" s="105" t="s">
        <v>260</v>
      </c>
      <c r="V26" s="105" t="s">
        <v>260</v>
      </c>
      <c r="W26" s="105" t="s">
        <v>260</v>
      </c>
      <c r="X26" s="105" t="s">
        <v>260</v>
      </c>
      <c r="Y26" s="105" t="s">
        <v>260</v>
      </c>
      <c r="Z26" s="105" t="s">
        <v>260</v>
      </c>
      <c r="AA26" s="105" t="s">
        <v>260</v>
      </c>
      <c r="AB26" s="105" t="s">
        <v>260</v>
      </c>
      <c r="AC26" s="105">
        <v>1481.32</v>
      </c>
      <c r="AD26" s="105">
        <v>1380.27</v>
      </c>
      <c r="AE26" s="105">
        <v>1310.2</v>
      </c>
      <c r="AF26" s="105">
        <v>1237.23</v>
      </c>
      <c r="AG26" s="105">
        <v>1214.2</v>
      </c>
      <c r="AH26" s="105">
        <v>1188.5</v>
      </c>
      <c r="AI26" s="105">
        <v>1221.7</v>
      </c>
      <c r="AJ26" s="105" t="s">
        <v>260</v>
      </c>
      <c r="AK26" s="105" t="s">
        <v>260</v>
      </c>
    </row>
    <row r="27" ht="15">
      <c r="A27" s="106" t="s">
        <v>288</v>
      </c>
    </row>
    <row r="28" ht="15">
      <c r="A28" s="107" t="s">
        <v>269</v>
      </c>
    </row>
    <row r="29" spans="1:2" ht="15">
      <c r="A29" s="108" t="s">
        <v>270</v>
      </c>
      <c r="B29" s="107" t="s">
        <v>271</v>
      </c>
    </row>
    <row r="30" spans="1:2" ht="15">
      <c r="A30" s="108" t="s">
        <v>274</v>
      </c>
      <c r="B30" s="107" t="s">
        <v>275</v>
      </c>
    </row>
  </sheetData>
  <sheetProtection selectLockedCells="1" selectUnlockedCells="1"/>
  <mergeCells count="25">
    <mergeCell ref="A2:E2"/>
    <mergeCell ref="F2:AK2"/>
    <mergeCell ref="A3:E3"/>
    <mergeCell ref="F3:AK3"/>
    <mergeCell ref="A4:E4"/>
    <mergeCell ref="F4:AK4"/>
    <mergeCell ref="A5:E5"/>
    <mergeCell ref="A6:B6"/>
    <mergeCell ref="C6:D6"/>
    <mergeCell ref="A7:B10"/>
    <mergeCell ref="C7:D7"/>
    <mergeCell ref="C8:C10"/>
    <mergeCell ref="A11:A26"/>
    <mergeCell ref="B11:B14"/>
    <mergeCell ref="C11:D11"/>
    <mergeCell ref="C12:C14"/>
    <mergeCell ref="B15:B18"/>
    <mergeCell ref="C15:D15"/>
    <mergeCell ref="C16:C18"/>
    <mergeCell ref="B19:B22"/>
    <mergeCell ref="C19:D19"/>
    <mergeCell ref="C20:C22"/>
    <mergeCell ref="B23:B26"/>
    <mergeCell ref="C23:D23"/>
    <mergeCell ref="C24:C26"/>
  </mergeCells>
  <hyperlinks>
    <hyperlink ref="F2" r:id="rId1" display="France"/>
    <hyperlink ref="A27" r:id="rId2" display="data extracted on 28 Dec 2013 18:56 UTC (GMT) from OECD.Stat"/>
  </hyperlinks>
  <printOptions/>
  <pageMargins left="0.7" right="0.7" top="0.75" bottom="0.75" header="0.5118055555555555" footer="0.5118055555555555"/>
  <pageSetup horizontalDpi="300" verticalDpi="300" orientation="portrait"/>
  <legacyDrawing r:id="rId4"/>
</worksheet>
</file>

<file path=xl/worksheets/sheet13.xml><?xml version="1.0" encoding="utf-8"?>
<worksheet xmlns="http://schemas.openxmlformats.org/spreadsheetml/2006/main" xmlns:r="http://schemas.openxmlformats.org/officeDocument/2006/relationships">
  <dimension ref="A2:AK31"/>
  <sheetViews>
    <sheetView workbookViewId="0" topLeftCell="X1">
      <selection activeCell="AQ8" sqref="AQ8"/>
    </sheetView>
  </sheetViews>
  <sheetFormatPr defaultColWidth="9.140625" defaultRowHeight="15"/>
  <sheetData>
    <row r="2" spans="1:37" ht="15" customHeight="1">
      <c r="A2" s="96" t="s">
        <v>251</v>
      </c>
      <c r="B2" s="96"/>
      <c r="C2" s="96"/>
      <c r="D2" s="96"/>
      <c r="E2" s="96"/>
      <c r="F2" s="97" t="s">
        <v>64</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ht="15" customHeight="1">
      <c r="A3" s="96" t="s">
        <v>252</v>
      </c>
      <c r="B3" s="96"/>
      <c r="C3" s="96"/>
      <c r="D3" s="96"/>
      <c r="E3" s="96"/>
      <c r="F3" s="98" t="s">
        <v>253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15" customHeight="1">
      <c r="A4" s="96" t="s">
        <v>254</v>
      </c>
      <c r="B4" s="96"/>
      <c r="C4" s="96"/>
      <c r="D4" s="96"/>
      <c r="E4" s="96"/>
      <c r="F4" s="98" t="s">
        <v>255</v>
      </c>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ht="15" customHeight="1">
      <c r="A5" s="99" t="s">
        <v>58</v>
      </c>
      <c r="B5" s="99"/>
      <c r="C5" s="99"/>
      <c r="D5" s="99"/>
      <c r="E5" s="99"/>
      <c r="F5" s="100" t="s">
        <v>218</v>
      </c>
      <c r="G5" s="100" t="s">
        <v>219</v>
      </c>
      <c r="H5" s="100" t="s">
        <v>220</v>
      </c>
      <c r="I5" s="100" t="s">
        <v>221</v>
      </c>
      <c r="J5" s="100" t="s">
        <v>222</v>
      </c>
      <c r="K5" s="100" t="s">
        <v>223</v>
      </c>
      <c r="L5" s="100" t="s">
        <v>224</v>
      </c>
      <c r="M5" s="100" t="s">
        <v>225</v>
      </c>
      <c r="N5" s="100" t="s">
        <v>226</v>
      </c>
      <c r="O5" s="100" t="s">
        <v>227</v>
      </c>
      <c r="P5" s="100" t="s">
        <v>228</v>
      </c>
      <c r="Q5" s="100" t="s">
        <v>229</v>
      </c>
      <c r="R5" s="100" t="s">
        <v>230</v>
      </c>
      <c r="S5" s="100" t="s">
        <v>231</v>
      </c>
      <c r="T5" s="100" t="s">
        <v>232</v>
      </c>
      <c r="U5" s="100" t="s">
        <v>233</v>
      </c>
      <c r="V5" s="100" t="s">
        <v>234</v>
      </c>
      <c r="W5" s="100" t="s">
        <v>235</v>
      </c>
      <c r="X5" s="100" t="s">
        <v>236</v>
      </c>
      <c r="Y5" s="100" t="s">
        <v>237</v>
      </c>
      <c r="Z5" s="100" t="s">
        <v>238</v>
      </c>
      <c r="AA5" s="100" t="s">
        <v>239</v>
      </c>
      <c r="AB5" s="100" t="s">
        <v>240</v>
      </c>
      <c r="AC5" s="100" t="s">
        <v>241</v>
      </c>
      <c r="AD5" s="100" t="s">
        <v>242</v>
      </c>
      <c r="AE5" s="100" t="s">
        <v>243</v>
      </c>
      <c r="AF5" s="100" t="s">
        <v>244</v>
      </c>
      <c r="AG5" s="100" t="s">
        <v>245</v>
      </c>
      <c r="AH5" s="100" t="s">
        <v>246</v>
      </c>
      <c r="AI5" s="100" t="s">
        <v>247</v>
      </c>
      <c r="AJ5" s="100" t="s">
        <v>248</v>
      </c>
      <c r="AK5" s="100" t="s">
        <v>249</v>
      </c>
    </row>
    <row r="6" spans="1:37" ht="15" customHeight="1">
      <c r="A6" s="101" t="s">
        <v>256</v>
      </c>
      <c r="B6" s="101"/>
      <c r="C6" s="101" t="s">
        <v>257</v>
      </c>
      <c r="D6" s="101"/>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ht="15" customHeight="1">
      <c r="A7" s="103" t="s">
        <v>258</v>
      </c>
      <c r="B7" s="103"/>
      <c r="C7" s="103" t="s">
        <v>259</v>
      </c>
      <c r="D7" s="103"/>
      <c r="E7" s="102"/>
      <c r="F7" s="104">
        <v>352079</v>
      </c>
      <c r="G7" s="104" t="s">
        <v>260</v>
      </c>
      <c r="H7" s="104">
        <v>361888</v>
      </c>
      <c r="I7" s="104" t="s">
        <v>260</v>
      </c>
      <c r="J7" s="104">
        <v>390938</v>
      </c>
      <c r="K7" s="104" t="s">
        <v>260</v>
      </c>
      <c r="L7" s="104">
        <v>419205</v>
      </c>
      <c r="M7" s="104">
        <v>422500</v>
      </c>
      <c r="N7" s="104">
        <v>426447</v>
      </c>
      <c r="O7" s="104">
        <v>431100</v>
      </c>
      <c r="P7" s="104">
        <v>516331</v>
      </c>
      <c r="Q7" s="104" t="s">
        <v>260</v>
      </c>
      <c r="R7" s="104" t="s">
        <v>260</v>
      </c>
      <c r="S7" s="104" t="s">
        <v>260</v>
      </c>
      <c r="T7" s="104">
        <v>459138</v>
      </c>
      <c r="U7" s="104">
        <v>453679</v>
      </c>
      <c r="V7" s="104">
        <v>460411</v>
      </c>
      <c r="W7" s="104">
        <v>461539</v>
      </c>
      <c r="X7" s="104">
        <v>479599</v>
      </c>
      <c r="Y7" s="104">
        <v>484734</v>
      </c>
      <c r="Z7" s="104">
        <v>480606</v>
      </c>
      <c r="AA7" s="104">
        <v>480004</v>
      </c>
      <c r="AB7" s="104">
        <v>472533</v>
      </c>
      <c r="AC7" s="104">
        <v>470729</v>
      </c>
      <c r="AD7" s="104">
        <v>475278</v>
      </c>
      <c r="AE7" s="104">
        <v>487935</v>
      </c>
      <c r="AF7" s="104">
        <v>506450</v>
      </c>
      <c r="AG7" s="104">
        <v>522687.797</v>
      </c>
      <c r="AH7" s="104">
        <v>534564.907</v>
      </c>
      <c r="AI7" s="104">
        <v>548526.118</v>
      </c>
      <c r="AJ7" s="104">
        <v>562600</v>
      </c>
      <c r="AK7" s="104" t="s">
        <v>260</v>
      </c>
    </row>
    <row r="8" spans="1:37" ht="21" customHeight="1">
      <c r="A8" s="103"/>
      <c r="B8" s="103"/>
      <c r="C8" s="103" t="s">
        <v>259</v>
      </c>
      <c r="D8" s="103" t="s">
        <v>261</v>
      </c>
      <c r="E8" s="102"/>
      <c r="F8" s="105">
        <v>128200</v>
      </c>
      <c r="G8" s="105" t="s">
        <v>260</v>
      </c>
      <c r="H8" s="105">
        <v>134525</v>
      </c>
      <c r="I8" s="105" t="s">
        <v>260</v>
      </c>
      <c r="J8" s="105">
        <v>147419</v>
      </c>
      <c r="K8" s="105" t="s">
        <v>260</v>
      </c>
      <c r="L8" s="105">
        <v>165616</v>
      </c>
      <c r="M8" s="105" t="s">
        <v>260</v>
      </c>
      <c r="N8" s="105">
        <v>176402</v>
      </c>
      <c r="O8" s="105" t="s">
        <v>260</v>
      </c>
      <c r="P8" s="105">
        <v>241869</v>
      </c>
      <c r="Q8" s="105" t="s">
        <v>260</v>
      </c>
      <c r="R8" s="105" t="s">
        <v>260</v>
      </c>
      <c r="S8" s="105" t="s">
        <v>260</v>
      </c>
      <c r="T8" s="105">
        <v>231128</v>
      </c>
      <c r="U8" s="105">
        <v>230189</v>
      </c>
      <c r="V8" s="105">
        <v>235793</v>
      </c>
      <c r="W8" s="105">
        <v>237712</v>
      </c>
      <c r="X8" s="105">
        <v>254691</v>
      </c>
      <c r="Y8" s="105">
        <v>257874</v>
      </c>
      <c r="Z8" s="105">
        <v>264385</v>
      </c>
      <c r="AA8" s="105">
        <v>265812</v>
      </c>
      <c r="AB8" s="105">
        <v>268942</v>
      </c>
      <c r="AC8" s="105">
        <v>270215</v>
      </c>
      <c r="AD8" s="105">
        <v>272148</v>
      </c>
      <c r="AE8" s="105">
        <v>279822</v>
      </c>
      <c r="AF8" s="105">
        <v>290853</v>
      </c>
      <c r="AG8" s="105">
        <v>302467.423</v>
      </c>
      <c r="AH8" s="105">
        <v>317225.752</v>
      </c>
      <c r="AI8" s="105">
        <v>327953.106</v>
      </c>
      <c r="AJ8" s="105" t="s">
        <v>260</v>
      </c>
      <c r="AK8" s="105" t="s">
        <v>260</v>
      </c>
    </row>
    <row r="9" spans="1:37" ht="21">
      <c r="A9" s="103"/>
      <c r="B9" s="103"/>
      <c r="C9" s="103"/>
      <c r="D9" s="103" t="s">
        <v>262</v>
      </c>
      <c r="E9" s="102"/>
      <c r="F9" s="104">
        <v>101033</v>
      </c>
      <c r="G9" s="104" t="s">
        <v>260</v>
      </c>
      <c r="H9" s="104">
        <v>105767</v>
      </c>
      <c r="I9" s="104" t="s">
        <v>260</v>
      </c>
      <c r="J9" s="104">
        <v>116043</v>
      </c>
      <c r="K9" s="104" t="s">
        <v>260</v>
      </c>
      <c r="L9" s="104">
        <v>122457</v>
      </c>
      <c r="M9" s="104" t="s">
        <v>260</v>
      </c>
      <c r="N9" s="104">
        <v>120326</v>
      </c>
      <c r="O9" s="104" t="s">
        <v>260</v>
      </c>
      <c r="P9" s="104">
        <v>128350</v>
      </c>
      <c r="Q9" s="104" t="s">
        <v>260</v>
      </c>
      <c r="R9" s="104" t="s">
        <v>260</v>
      </c>
      <c r="S9" s="104" t="s">
        <v>260</v>
      </c>
      <c r="T9" s="104">
        <v>112171</v>
      </c>
      <c r="U9" s="104">
        <v>110154</v>
      </c>
      <c r="V9" s="104">
        <v>111749</v>
      </c>
      <c r="W9" s="104">
        <v>111065</v>
      </c>
      <c r="X9" s="104" t="s">
        <v>260</v>
      </c>
      <c r="Y9" s="104" t="s">
        <v>260</v>
      </c>
      <c r="Z9" s="104" t="s">
        <v>260</v>
      </c>
      <c r="AA9" s="104" t="s">
        <v>260</v>
      </c>
      <c r="AB9" s="104">
        <v>89956</v>
      </c>
      <c r="AC9" s="104">
        <v>87873</v>
      </c>
      <c r="AD9" s="104">
        <v>94578</v>
      </c>
      <c r="AE9" s="104">
        <v>98922</v>
      </c>
      <c r="AF9" s="104">
        <v>107150</v>
      </c>
      <c r="AG9" s="104">
        <v>109632.31</v>
      </c>
      <c r="AH9" s="104">
        <v>111641.316</v>
      </c>
      <c r="AI9" s="104">
        <v>113207.636</v>
      </c>
      <c r="AJ9" s="104" t="s">
        <v>260</v>
      </c>
      <c r="AK9" s="104" t="s">
        <v>260</v>
      </c>
    </row>
    <row r="10" spans="1:37" ht="31.5">
      <c r="A10" s="103"/>
      <c r="B10" s="103"/>
      <c r="C10" s="103"/>
      <c r="D10" s="103" t="s">
        <v>263</v>
      </c>
      <c r="E10" s="102"/>
      <c r="F10" s="105">
        <v>122846</v>
      </c>
      <c r="G10" s="105" t="s">
        <v>260</v>
      </c>
      <c r="H10" s="105">
        <v>121596</v>
      </c>
      <c r="I10" s="105" t="s">
        <v>260</v>
      </c>
      <c r="J10" s="105">
        <v>127477</v>
      </c>
      <c r="K10" s="105" t="s">
        <v>260</v>
      </c>
      <c r="L10" s="105">
        <v>131135</v>
      </c>
      <c r="M10" s="105" t="s">
        <v>260</v>
      </c>
      <c r="N10" s="105">
        <v>129718</v>
      </c>
      <c r="O10" s="105" t="s">
        <v>260</v>
      </c>
      <c r="P10" s="105">
        <v>146112</v>
      </c>
      <c r="Q10" s="105" t="s">
        <v>260</v>
      </c>
      <c r="R10" s="105" t="s">
        <v>260</v>
      </c>
      <c r="S10" s="105" t="s">
        <v>260</v>
      </c>
      <c r="T10" s="105">
        <v>115839</v>
      </c>
      <c r="U10" s="105">
        <v>113336</v>
      </c>
      <c r="V10" s="105">
        <v>112869</v>
      </c>
      <c r="W10" s="105">
        <v>112763</v>
      </c>
      <c r="X10" s="105" t="s">
        <v>260</v>
      </c>
      <c r="Y10" s="105" t="s">
        <v>260</v>
      </c>
      <c r="Z10" s="105" t="s">
        <v>260</v>
      </c>
      <c r="AA10" s="105" t="s">
        <v>260</v>
      </c>
      <c r="AB10" s="105">
        <v>113634</v>
      </c>
      <c r="AC10" s="105">
        <v>112640</v>
      </c>
      <c r="AD10" s="105">
        <v>108553</v>
      </c>
      <c r="AE10" s="105">
        <v>109190</v>
      </c>
      <c r="AF10" s="105">
        <v>108447</v>
      </c>
      <c r="AG10" s="105">
        <v>110588.063</v>
      </c>
      <c r="AH10" s="105">
        <v>105697.84</v>
      </c>
      <c r="AI10" s="105">
        <v>107365.376</v>
      </c>
      <c r="AJ10" s="105" t="s">
        <v>260</v>
      </c>
      <c r="AK10" s="105" t="s">
        <v>260</v>
      </c>
    </row>
    <row r="11" spans="1:37" ht="15" customHeight="1">
      <c r="A11" s="103" t="s">
        <v>258</v>
      </c>
      <c r="B11" s="103" t="s">
        <v>264</v>
      </c>
      <c r="C11" s="103" t="s">
        <v>259</v>
      </c>
      <c r="D11" s="103"/>
      <c r="E11" s="102"/>
      <c r="F11" s="104">
        <v>242544</v>
      </c>
      <c r="G11" s="104" t="s">
        <v>260</v>
      </c>
      <c r="H11" s="104">
        <v>249478</v>
      </c>
      <c r="I11" s="104" t="s">
        <v>260</v>
      </c>
      <c r="J11" s="104">
        <v>275080</v>
      </c>
      <c r="K11" s="104" t="s">
        <v>260</v>
      </c>
      <c r="L11" s="104">
        <v>295332</v>
      </c>
      <c r="M11" s="104" t="s">
        <v>260</v>
      </c>
      <c r="N11" s="104">
        <v>296510</v>
      </c>
      <c r="O11" s="104" t="s">
        <v>260</v>
      </c>
      <c r="P11" s="104">
        <v>321756</v>
      </c>
      <c r="Q11" s="104">
        <v>306925</v>
      </c>
      <c r="R11" s="104">
        <v>293774</v>
      </c>
      <c r="S11" s="104" t="s">
        <v>260</v>
      </c>
      <c r="T11" s="104">
        <v>283316</v>
      </c>
      <c r="U11" s="104">
        <v>276794</v>
      </c>
      <c r="V11" s="104">
        <v>286270</v>
      </c>
      <c r="W11" s="104">
        <v>288090</v>
      </c>
      <c r="X11" s="104">
        <v>306693</v>
      </c>
      <c r="Y11" s="104">
        <v>312490</v>
      </c>
      <c r="Z11" s="104">
        <v>307257</v>
      </c>
      <c r="AA11" s="104">
        <v>302600</v>
      </c>
      <c r="AB11" s="104">
        <v>298072</v>
      </c>
      <c r="AC11" s="104">
        <v>298549</v>
      </c>
      <c r="AD11" s="104">
        <v>304502</v>
      </c>
      <c r="AE11" s="104">
        <v>312145</v>
      </c>
      <c r="AF11" s="104">
        <v>321853</v>
      </c>
      <c r="AG11" s="104">
        <v>332909</v>
      </c>
      <c r="AH11" s="104">
        <v>332491</v>
      </c>
      <c r="AI11" s="104">
        <v>337211</v>
      </c>
      <c r="AJ11" s="104">
        <v>345000</v>
      </c>
      <c r="AK11" s="104" t="s">
        <v>260</v>
      </c>
    </row>
    <row r="12" spans="1:37" ht="21" customHeight="1">
      <c r="A12" s="103"/>
      <c r="B12" s="103"/>
      <c r="C12" s="103" t="s">
        <v>259</v>
      </c>
      <c r="D12" s="103" t="s">
        <v>261</v>
      </c>
      <c r="E12" s="102"/>
      <c r="F12" s="105">
        <v>77017</v>
      </c>
      <c r="G12" s="105" t="s">
        <v>260</v>
      </c>
      <c r="H12" s="105">
        <v>81867</v>
      </c>
      <c r="I12" s="105" t="s">
        <v>260</v>
      </c>
      <c r="J12" s="105">
        <v>93546</v>
      </c>
      <c r="K12" s="105" t="s">
        <v>260</v>
      </c>
      <c r="L12" s="105">
        <v>107113</v>
      </c>
      <c r="M12" s="105" t="s">
        <v>260</v>
      </c>
      <c r="N12" s="105">
        <v>113247</v>
      </c>
      <c r="O12" s="105" t="s">
        <v>260</v>
      </c>
      <c r="P12" s="105">
        <v>141084</v>
      </c>
      <c r="Q12" s="105">
        <v>134600</v>
      </c>
      <c r="R12" s="105">
        <v>128956</v>
      </c>
      <c r="S12" s="105" t="s">
        <v>260</v>
      </c>
      <c r="T12" s="105">
        <v>129370</v>
      </c>
      <c r="U12" s="105">
        <v>126392</v>
      </c>
      <c r="V12" s="105">
        <v>132687</v>
      </c>
      <c r="W12" s="105">
        <v>133529</v>
      </c>
      <c r="X12" s="105">
        <v>150150</v>
      </c>
      <c r="Y12" s="105">
        <v>153120</v>
      </c>
      <c r="Z12" s="105">
        <v>157836</v>
      </c>
      <c r="AA12" s="105">
        <v>155440</v>
      </c>
      <c r="AB12" s="105">
        <v>161980</v>
      </c>
      <c r="AC12" s="105">
        <v>162239</v>
      </c>
      <c r="AD12" s="105">
        <v>166874</v>
      </c>
      <c r="AE12" s="105">
        <v>171063</v>
      </c>
      <c r="AF12" s="105">
        <v>174307</v>
      </c>
      <c r="AG12" s="105">
        <v>180295</v>
      </c>
      <c r="AH12" s="105">
        <v>183214</v>
      </c>
      <c r="AI12" s="105">
        <v>185815</v>
      </c>
      <c r="AJ12" s="105">
        <v>191000</v>
      </c>
      <c r="AK12" s="105" t="s">
        <v>260</v>
      </c>
    </row>
    <row r="13" spans="1:37" ht="21">
      <c r="A13" s="103"/>
      <c r="B13" s="103"/>
      <c r="C13" s="103"/>
      <c r="D13" s="103" t="s">
        <v>262</v>
      </c>
      <c r="E13" s="102"/>
      <c r="F13" s="104">
        <v>73039</v>
      </c>
      <c r="G13" s="104" t="s">
        <v>260</v>
      </c>
      <c r="H13" s="104">
        <v>76949</v>
      </c>
      <c r="I13" s="104" t="s">
        <v>260</v>
      </c>
      <c r="J13" s="104">
        <v>86392</v>
      </c>
      <c r="K13" s="104" t="s">
        <v>260</v>
      </c>
      <c r="L13" s="104">
        <v>90675</v>
      </c>
      <c r="M13" s="104" t="s">
        <v>260</v>
      </c>
      <c r="N13" s="104">
        <v>88082</v>
      </c>
      <c r="O13" s="104" t="s">
        <v>260</v>
      </c>
      <c r="P13" s="104">
        <v>86487</v>
      </c>
      <c r="Q13" s="104" t="s">
        <v>260</v>
      </c>
      <c r="R13" s="104">
        <v>81957</v>
      </c>
      <c r="S13" s="104" t="s">
        <v>260</v>
      </c>
      <c r="T13" s="104">
        <v>78155</v>
      </c>
      <c r="U13" s="104">
        <v>76356</v>
      </c>
      <c r="V13" s="104">
        <v>79016</v>
      </c>
      <c r="W13" s="104">
        <v>79518</v>
      </c>
      <c r="X13" s="104">
        <v>80165</v>
      </c>
      <c r="Y13" s="104">
        <v>81560</v>
      </c>
      <c r="Z13" s="104">
        <v>74144</v>
      </c>
      <c r="AA13" s="104">
        <v>73020</v>
      </c>
      <c r="AB13" s="104">
        <v>70056</v>
      </c>
      <c r="AC13" s="104">
        <v>70168</v>
      </c>
      <c r="AD13" s="104">
        <v>76256</v>
      </c>
      <c r="AE13" s="104">
        <v>78170</v>
      </c>
      <c r="AF13" s="104">
        <v>83563</v>
      </c>
      <c r="AG13" s="104">
        <v>86433</v>
      </c>
      <c r="AH13" s="104">
        <v>88002</v>
      </c>
      <c r="AI13" s="104">
        <v>89251</v>
      </c>
      <c r="AJ13" s="104">
        <v>91000</v>
      </c>
      <c r="AK13" s="104" t="s">
        <v>260</v>
      </c>
    </row>
    <row r="14" spans="1:37" ht="31.5">
      <c r="A14" s="103"/>
      <c r="B14" s="103"/>
      <c r="C14" s="103"/>
      <c r="D14" s="103" t="s">
        <v>263</v>
      </c>
      <c r="E14" s="102"/>
      <c r="F14" s="105">
        <v>92488</v>
      </c>
      <c r="G14" s="105" t="s">
        <v>260</v>
      </c>
      <c r="H14" s="105">
        <v>90662</v>
      </c>
      <c r="I14" s="105" t="s">
        <v>260</v>
      </c>
      <c r="J14" s="105">
        <v>95142</v>
      </c>
      <c r="K14" s="105" t="s">
        <v>260</v>
      </c>
      <c r="L14" s="105">
        <v>97544</v>
      </c>
      <c r="M14" s="105" t="s">
        <v>260</v>
      </c>
      <c r="N14" s="105">
        <v>95181</v>
      </c>
      <c r="O14" s="105" t="s">
        <v>260</v>
      </c>
      <c r="P14" s="105">
        <v>94185</v>
      </c>
      <c r="Q14" s="105" t="s">
        <v>260</v>
      </c>
      <c r="R14" s="105">
        <v>82861</v>
      </c>
      <c r="S14" s="105" t="s">
        <v>260</v>
      </c>
      <c r="T14" s="105">
        <v>75791</v>
      </c>
      <c r="U14" s="105">
        <v>74046</v>
      </c>
      <c r="V14" s="105">
        <v>74567</v>
      </c>
      <c r="W14" s="105">
        <v>75043</v>
      </c>
      <c r="X14" s="105">
        <v>76378</v>
      </c>
      <c r="Y14" s="105">
        <v>77810</v>
      </c>
      <c r="Z14" s="105">
        <v>75277</v>
      </c>
      <c r="AA14" s="105">
        <v>74140</v>
      </c>
      <c r="AB14" s="105">
        <v>66035</v>
      </c>
      <c r="AC14" s="105">
        <v>66141</v>
      </c>
      <c r="AD14" s="105">
        <v>61372</v>
      </c>
      <c r="AE14" s="105">
        <v>62912</v>
      </c>
      <c r="AF14" s="105">
        <v>63983</v>
      </c>
      <c r="AG14" s="105">
        <v>66181</v>
      </c>
      <c r="AH14" s="105">
        <v>61275</v>
      </c>
      <c r="AI14" s="105">
        <v>62145</v>
      </c>
      <c r="AJ14" s="105">
        <v>63000</v>
      </c>
      <c r="AK14" s="105" t="s">
        <v>260</v>
      </c>
    </row>
    <row r="15" spans="1:37" ht="15" customHeight="1">
      <c r="A15" s="103"/>
      <c r="B15" s="103" t="s">
        <v>265</v>
      </c>
      <c r="C15" s="103" t="s">
        <v>259</v>
      </c>
      <c r="D15" s="103"/>
      <c r="E15" s="102"/>
      <c r="F15" s="104">
        <v>50921</v>
      </c>
      <c r="G15" s="104" t="s">
        <v>260</v>
      </c>
      <c r="H15" s="104">
        <v>51906</v>
      </c>
      <c r="I15" s="104" t="s">
        <v>260</v>
      </c>
      <c r="J15" s="104">
        <v>53670</v>
      </c>
      <c r="K15" s="104" t="s">
        <v>260</v>
      </c>
      <c r="L15" s="104">
        <v>56693</v>
      </c>
      <c r="M15" s="104" t="s">
        <v>260</v>
      </c>
      <c r="N15" s="104">
        <v>60269</v>
      </c>
      <c r="O15" s="104" t="s">
        <v>260</v>
      </c>
      <c r="P15" s="104">
        <v>90711</v>
      </c>
      <c r="Q15" s="104" t="s">
        <v>260</v>
      </c>
      <c r="R15" s="104">
        <v>71363</v>
      </c>
      <c r="S15" s="104">
        <v>72825</v>
      </c>
      <c r="T15" s="104">
        <v>75148</v>
      </c>
      <c r="U15" s="104">
        <v>74725</v>
      </c>
      <c r="V15" s="104">
        <v>73495</v>
      </c>
      <c r="W15" s="104">
        <v>73369</v>
      </c>
      <c r="X15" s="104">
        <v>71435</v>
      </c>
      <c r="Y15" s="104">
        <v>71454</v>
      </c>
      <c r="Z15" s="104">
        <v>71906</v>
      </c>
      <c r="AA15" s="104">
        <v>72690</v>
      </c>
      <c r="AB15" s="104">
        <v>73867</v>
      </c>
      <c r="AC15" s="104">
        <v>76088</v>
      </c>
      <c r="AD15" s="104">
        <v>76254</v>
      </c>
      <c r="AE15" s="104">
        <v>78357</v>
      </c>
      <c r="AF15" s="104">
        <v>80644</v>
      </c>
      <c r="AG15" s="104">
        <v>83066.362</v>
      </c>
      <c r="AH15" s="104">
        <v>86632.641</v>
      </c>
      <c r="AI15" s="104">
        <v>90530.774</v>
      </c>
      <c r="AJ15" s="104">
        <v>93500</v>
      </c>
      <c r="AK15" s="104" t="s">
        <v>260</v>
      </c>
    </row>
    <row r="16" spans="1:37" ht="21" customHeight="1">
      <c r="A16" s="103"/>
      <c r="B16" s="103"/>
      <c r="C16" s="103" t="s">
        <v>259</v>
      </c>
      <c r="D16" s="103" t="s">
        <v>261</v>
      </c>
      <c r="E16" s="102"/>
      <c r="F16" s="105">
        <v>18919</v>
      </c>
      <c r="G16" s="105" t="s">
        <v>260</v>
      </c>
      <c r="H16" s="105">
        <v>19800</v>
      </c>
      <c r="I16" s="105" t="s">
        <v>260</v>
      </c>
      <c r="J16" s="105">
        <v>20425</v>
      </c>
      <c r="K16" s="105" t="s">
        <v>260</v>
      </c>
      <c r="L16" s="105">
        <v>21857</v>
      </c>
      <c r="M16" s="105" t="s">
        <v>260</v>
      </c>
      <c r="N16" s="105">
        <v>24320</v>
      </c>
      <c r="O16" s="105" t="s">
        <v>260</v>
      </c>
      <c r="P16" s="105">
        <v>38614</v>
      </c>
      <c r="Q16" s="105" t="s">
        <v>260</v>
      </c>
      <c r="R16" s="105">
        <v>34011</v>
      </c>
      <c r="S16" s="105">
        <v>35383</v>
      </c>
      <c r="T16" s="105">
        <v>37324</v>
      </c>
      <c r="U16" s="105">
        <v>37687</v>
      </c>
      <c r="V16" s="105">
        <v>37402</v>
      </c>
      <c r="W16" s="105">
        <v>38210</v>
      </c>
      <c r="X16" s="105">
        <v>37846</v>
      </c>
      <c r="Y16" s="105">
        <v>37667</v>
      </c>
      <c r="Z16" s="105">
        <v>38587</v>
      </c>
      <c r="AA16" s="105">
        <v>39080</v>
      </c>
      <c r="AB16" s="105">
        <v>38719</v>
      </c>
      <c r="AC16" s="105">
        <v>42212</v>
      </c>
      <c r="AD16" s="105">
        <v>39911</v>
      </c>
      <c r="AE16" s="105">
        <v>41486</v>
      </c>
      <c r="AF16" s="105">
        <v>43561</v>
      </c>
      <c r="AG16" s="105">
        <v>45341.788</v>
      </c>
      <c r="AH16" s="105">
        <v>49240.905</v>
      </c>
      <c r="AI16" s="105">
        <v>51783.483</v>
      </c>
      <c r="AJ16" s="105" t="s">
        <v>260</v>
      </c>
      <c r="AK16" s="105" t="s">
        <v>260</v>
      </c>
    </row>
    <row r="17" spans="1:37" ht="21">
      <c r="A17" s="103"/>
      <c r="B17" s="103"/>
      <c r="C17" s="103"/>
      <c r="D17" s="103" t="s">
        <v>262</v>
      </c>
      <c r="E17" s="102"/>
      <c r="F17" s="104">
        <v>16532</v>
      </c>
      <c r="G17" s="104" t="s">
        <v>260</v>
      </c>
      <c r="H17" s="104">
        <v>16792</v>
      </c>
      <c r="I17" s="104" t="s">
        <v>260</v>
      </c>
      <c r="J17" s="104">
        <v>17221</v>
      </c>
      <c r="K17" s="104" t="s">
        <v>260</v>
      </c>
      <c r="L17" s="104">
        <v>18367</v>
      </c>
      <c r="M17" s="104" t="s">
        <v>260</v>
      </c>
      <c r="N17" s="104">
        <v>18746</v>
      </c>
      <c r="O17" s="104" t="s">
        <v>260</v>
      </c>
      <c r="P17" s="104">
        <v>24071</v>
      </c>
      <c r="Q17" s="104" t="s">
        <v>260</v>
      </c>
      <c r="R17" s="104">
        <v>20668</v>
      </c>
      <c r="S17" s="104">
        <v>20179</v>
      </c>
      <c r="T17" s="104">
        <v>20380</v>
      </c>
      <c r="U17" s="104">
        <v>20220</v>
      </c>
      <c r="V17" s="104">
        <v>19364</v>
      </c>
      <c r="W17" s="104">
        <v>18618</v>
      </c>
      <c r="X17" s="104" t="s">
        <v>260</v>
      </c>
      <c r="Y17" s="104" t="s">
        <v>260</v>
      </c>
      <c r="Z17" s="104" t="s">
        <v>260</v>
      </c>
      <c r="AA17" s="104" t="s">
        <v>260</v>
      </c>
      <c r="AB17" s="104">
        <v>8525</v>
      </c>
      <c r="AC17" s="104">
        <v>7146</v>
      </c>
      <c r="AD17" s="104">
        <v>8420</v>
      </c>
      <c r="AE17" s="104">
        <v>10383</v>
      </c>
      <c r="AF17" s="104">
        <v>11751</v>
      </c>
      <c r="AG17" s="104">
        <v>11814.84</v>
      </c>
      <c r="AH17" s="104">
        <v>12273.956</v>
      </c>
      <c r="AI17" s="104">
        <v>12565.116</v>
      </c>
      <c r="AJ17" s="104" t="s">
        <v>260</v>
      </c>
      <c r="AK17" s="104" t="s">
        <v>260</v>
      </c>
    </row>
    <row r="18" spans="1:37" ht="31.5">
      <c r="A18" s="103"/>
      <c r="B18" s="103"/>
      <c r="C18" s="103"/>
      <c r="D18" s="103" t="s">
        <v>263</v>
      </c>
      <c r="E18" s="102"/>
      <c r="F18" s="105">
        <v>15470</v>
      </c>
      <c r="G18" s="105" t="s">
        <v>260</v>
      </c>
      <c r="H18" s="105">
        <v>15314</v>
      </c>
      <c r="I18" s="105" t="s">
        <v>260</v>
      </c>
      <c r="J18" s="105">
        <v>16024</v>
      </c>
      <c r="K18" s="105" t="s">
        <v>260</v>
      </c>
      <c r="L18" s="105">
        <v>16469</v>
      </c>
      <c r="M18" s="105" t="s">
        <v>260</v>
      </c>
      <c r="N18" s="105">
        <v>17205</v>
      </c>
      <c r="O18" s="105" t="s">
        <v>260</v>
      </c>
      <c r="P18" s="105">
        <v>28023</v>
      </c>
      <c r="Q18" s="105" t="s">
        <v>260</v>
      </c>
      <c r="R18" s="105">
        <v>16684</v>
      </c>
      <c r="S18" s="105">
        <v>17263</v>
      </c>
      <c r="T18" s="105">
        <v>17444</v>
      </c>
      <c r="U18" s="105">
        <v>16818</v>
      </c>
      <c r="V18" s="105">
        <v>16729</v>
      </c>
      <c r="W18" s="105">
        <v>16541</v>
      </c>
      <c r="X18" s="105" t="s">
        <v>260</v>
      </c>
      <c r="Y18" s="105" t="s">
        <v>260</v>
      </c>
      <c r="Z18" s="105" t="s">
        <v>260</v>
      </c>
      <c r="AA18" s="105" t="s">
        <v>260</v>
      </c>
      <c r="AB18" s="105">
        <v>26623</v>
      </c>
      <c r="AC18" s="105">
        <v>26730</v>
      </c>
      <c r="AD18" s="105">
        <v>27923</v>
      </c>
      <c r="AE18" s="105">
        <v>26487</v>
      </c>
      <c r="AF18" s="105">
        <v>25332</v>
      </c>
      <c r="AG18" s="105">
        <v>25909.733</v>
      </c>
      <c r="AH18" s="105">
        <v>25117.78</v>
      </c>
      <c r="AI18" s="105">
        <v>26182.176</v>
      </c>
      <c r="AJ18" s="105" t="s">
        <v>260</v>
      </c>
      <c r="AK18" s="105" t="s">
        <v>260</v>
      </c>
    </row>
    <row r="19" spans="1:37" ht="15" customHeight="1">
      <c r="A19" s="103"/>
      <c r="B19" s="103" t="s">
        <v>266</v>
      </c>
      <c r="C19" s="103" t="s">
        <v>259</v>
      </c>
      <c r="D19" s="103"/>
      <c r="E19" s="102"/>
      <c r="F19" s="104">
        <v>58614</v>
      </c>
      <c r="G19" s="104" t="s">
        <v>260</v>
      </c>
      <c r="H19" s="104">
        <v>60504</v>
      </c>
      <c r="I19" s="104" t="s">
        <v>260</v>
      </c>
      <c r="J19" s="104">
        <v>62188</v>
      </c>
      <c r="K19" s="104" t="s">
        <v>260</v>
      </c>
      <c r="L19" s="104">
        <v>67180</v>
      </c>
      <c r="M19" s="104" t="s">
        <v>260</v>
      </c>
      <c r="N19" s="104">
        <v>69667</v>
      </c>
      <c r="O19" s="104" t="s">
        <v>260</v>
      </c>
      <c r="P19" s="104">
        <v>103864</v>
      </c>
      <c r="Q19" s="104" t="s">
        <v>260</v>
      </c>
      <c r="R19" s="104" t="s">
        <v>260</v>
      </c>
      <c r="S19" s="104" t="s">
        <v>260</v>
      </c>
      <c r="T19" s="104">
        <v>100674</v>
      </c>
      <c r="U19" s="104">
        <v>102160</v>
      </c>
      <c r="V19" s="104">
        <v>100646</v>
      </c>
      <c r="W19" s="104">
        <v>100080</v>
      </c>
      <c r="X19" s="104">
        <v>101471</v>
      </c>
      <c r="Y19" s="104">
        <v>100790</v>
      </c>
      <c r="Z19" s="104">
        <v>101443</v>
      </c>
      <c r="AA19" s="104">
        <v>104714</v>
      </c>
      <c r="AB19" s="104">
        <v>100594</v>
      </c>
      <c r="AC19" s="104">
        <v>96092</v>
      </c>
      <c r="AD19" s="104">
        <v>94522</v>
      </c>
      <c r="AE19" s="104">
        <v>97433</v>
      </c>
      <c r="AF19" s="104">
        <v>103953</v>
      </c>
      <c r="AG19" s="104">
        <v>106712.435</v>
      </c>
      <c r="AH19" s="104">
        <v>115441.267</v>
      </c>
      <c r="AI19" s="104">
        <v>120784.343</v>
      </c>
      <c r="AJ19" s="104">
        <v>124100</v>
      </c>
      <c r="AK19" s="104" t="s">
        <v>260</v>
      </c>
    </row>
    <row r="20" spans="1:37" ht="21" customHeight="1">
      <c r="A20" s="103"/>
      <c r="B20" s="103"/>
      <c r="C20" s="103" t="s">
        <v>259</v>
      </c>
      <c r="D20" s="103" t="s">
        <v>261</v>
      </c>
      <c r="E20" s="102"/>
      <c r="F20" s="105">
        <v>32264</v>
      </c>
      <c r="G20" s="105" t="s">
        <v>260</v>
      </c>
      <c r="H20" s="105">
        <v>32858</v>
      </c>
      <c r="I20" s="105" t="s">
        <v>260</v>
      </c>
      <c r="J20" s="105">
        <v>33448</v>
      </c>
      <c r="K20" s="105" t="s">
        <v>260</v>
      </c>
      <c r="L20" s="105">
        <v>36646</v>
      </c>
      <c r="M20" s="105" t="s">
        <v>260</v>
      </c>
      <c r="N20" s="105">
        <v>38835</v>
      </c>
      <c r="O20" s="105" t="s">
        <v>260</v>
      </c>
      <c r="P20" s="105">
        <v>62171</v>
      </c>
      <c r="Q20" s="105" t="s">
        <v>260</v>
      </c>
      <c r="R20" s="105" t="s">
        <v>260</v>
      </c>
      <c r="S20" s="105" t="s">
        <v>260</v>
      </c>
      <c r="T20" s="105">
        <v>64434</v>
      </c>
      <c r="U20" s="105">
        <v>66110</v>
      </c>
      <c r="V20" s="105">
        <v>65704</v>
      </c>
      <c r="W20" s="105">
        <v>65973</v>
      </c>
      <c r="X20" s="105">
        <v>66695</v>
      </c>
      <c r="Y20" s="105">
        <v>67087</v>
      </c>
      <c r="Z20" s="105">
        <v>67962</v>
      </c>
      <c r="AA20" s="105">
        <v>71292</v>
      </c>
      <c r="AB20" s="105">
        <v>68243</v>
      </c>
      <c r="AC20" s="105">
        <v>65764</v>
      </c>
      <c r="AD20" s="105">
        <v>65363</v>
      </c>
      <c r="AE20" s="105">
        <v>67273</v>
      </c>
      <c r="AF20" s="105">
        <v>72985</v>
      </c>
      <c r="AG20" s="105">
        <v>76830.635</v>
      </c>
      <c r="AH20" s="105">
        <v>84770.847</v>
      </c>
      <c r="AI20" s="105">
        <v>90354.623</v>
      </c>
      <c r="AJ20" s="105" t="s">
        <v>260</v>
      </c>
      <c r="AK20" s="105" t="s">
        <v>260</v>
      </c>
    </row>
    <row r="21" spans="1:37" ht="21">
      <c r="A21" s="103"/>
      <c r="B21" s="103"/>
      <c r="C21" s="103"/>
      <c r="D21" s="103" t="s">
        <v>262</v>
      </c>
      <c r="E21" s="102"/>
      <c r="F21" s="104">
        <v>11462</v>
      </c>
      <c r="G21" s="104" t="s">
        <v>260</v>
      </c>
      <c r="H21" s="104">
        <v>12026</v>
      </c>
      <c r="I21" s="104" t="s">
        <v>260</v>
      </c>
      <c r="J21" s="104">
        <v>12430</v>
      </c>
      <c r="K21" s="104" t="s">
        <v>260</v>
      </c>
      <c r="L21" s="104">
        <v>13415</v>
      </c>
      <c r="M21" s="104" t="s">
        <v>260</v>
      </c>
      <c r="N21" s="104">
        <v>13498</v>
      </c>
      <c r="O21" s="104" t="s">
        <v>260</v>
      </c>
      <c r="P21" s="104">
        <v>17789</v>
      </c>
      <c r="Q21" s="104" t="s">
        <v>260</v>
      </c>
      <c r="R21" s="104" t="s">
        <v>260</v>
      </c>
      <c r="S21" s="104" t="s">
        <v>260</v>
      </c>
      <c r="T21" s="104">
        <v>13636</v>
      </c>
      <c r="U21" s="104">
        <v>13578</v>
      </c>
      <c r="V21" s="104">
        <v>13369</v>
      </c>
      <c r="W21" s="104">
        <v>12929</v>
      </c>
      <c r="X21" s="104">
        <v>12666</v>
      </c>
      <c r="Y21" s="104">
        <v>12151</v>
      </c>
      <c r="Z21" s="104">
        <v>11951</v>
      </c>
      <c r="AA21" s="104">
        <v>11746</v>
      </c>
      <c r="AB21" s="104">
        <v>11375</v>
      </c>
      <c r="AC21" s="104">
        <v>10559</v>
      </c>
      <c r="AD21" s="104">
        <v>9902</v>
      </c>
      <c r="AE21" s="104">
        <v>10369</v>
      </c>
      <c r="AF21" s="104">
        <v>11836</v>
      </c>
      <c r="AG21" s="104">
        <v>11384.47</v>
      </c>
      <c r="AH21" s="104">
        <v>11365.36</v>
      </c>
      <c r="AI21" s="104">
        <v>11391.52</v>
      </c>
      <c r="AJ21" s="104" t="s">
        <v>260</v>
      </c>
      <c r="AK21" s="104" t="s">
        <v>260</v>
      </c>
    </row>
    <row r="22" spans="1:37" ht="31.5">
      <c r="A22" s="103"/>
      <c r="B22" s="103"/>
      <c r="C22" s="103"/>
      <c r="D22" s="103" t="s">
        <v>263</v>
      </c>
      <c r="E22" s="102"/>
      <c r="F22" s="105">
        <v>14888</v>
      </c>
      <c r="G22" s="105" t="s">
        <v>260</v>
      </c>
      <c r="H22" s="105">
        <v>15620</v>
      </c>
      <c r="I22" s="105" t="s">
        <v>260</v>
      </c>
      <c r="J22" s="105">
        <v>16311</v>
      </c>
      <c r="K22" s="105" t="s">
        <v>260</v>
      </c>
      <c r="L22" s="105">
        <v>17122</v>
      </c>
      <c r="M22" s="105" t="s">
        <v>260</v>
      </c>
      <c r="N22" s="105">
        <v>17332</v>
      </c>
      <c r="O22" s="105" t="s">
        <v>260</v>
      </c>
      <c r="P22" s="105">
        <v>23904</v>
      </c>
      <c r="Q22" s="105" t="s">
        <v>260</v>
      </c>
      <c r="R22" s="105" t="s">
        <v>260</v>
      </c>
      <c r="S22" s="105" t="s">
        <v>260</v>
      </c>
      <c r="T22" s="105">
        <v>22604</v>
      </c>
      <c r="U22" s="105">
        <v>22472</v>
      </c>
      <c r="V22" s="105">
        <v>21573</v>
      </c>
      <c r="W22" s="105">
        <v>21179</v>
      </c>
      <c r="X22" s="105">
        <v>22110</v>
      </c>
      <c r="Y22" s="105">
        <v>21551</v>
      </c>
      <c r="Z22" s="105">
        <v>21530</v>
      </c>
      <c r="AA22" s="105">
        <v>21675</v>
      </c>
      <c r="AB22" s="105">
        <v>20976</v>
      </c>
      <c r="AC22" s="105">
        <v>19769</v>
      </c>
      <c r="AD22" s="105">
        <v>19258</v>
      </c>
      <c r="AE22" s="105">
        <v>19791</v>
      </c>
      <c r="AF22" s="105">
        <v>19132</v>
      </c>
      <c r="AG22" s="105">
        <v>18497.33</v>
      </c>
      <c r="AH22" s="105">
        <v>19305.06</v>
      </c>
      <c r="AI22" s="105">
        <v>19038.2</v>
      </c>
      <c r="AJ22" s="105" t="s">
        <v>260</v>
      </c>
      <c r="AK22" s="105" t="s">
        <v>260</v>
      </c>
    </row>
    <row r="23" spans="1:37" ht="15" customHeight="1">
      <c r="A23" s="103"/>
      <c r="B23" s="103" t="s">
        <v>267</v>
      </c>
      <c r="C23" s="103" t="s">
        <v>259</v>
      </c>
      <c r="D23" s="103"/>
      <c r="E23" s="102"/>
      <c r="F23" s="104" t="s">
        <v>260</v>
      </c>
      <c r="G23" s="104" t="s">
        <v>260</v>
      </c>
      <c r="H23" s="104" t="s">
        <v>260</v>
      </c>
      <c r="I23" s="104" t="s">
        <v>260</v>
      </c>
      <c r="J23" s="104" t="s">
        <v>260</v>
      </c>
      <c r="K23" s="104" t="s">
        <v>260</v>
      </c>
      <c r="L23" s="104" t="s">
        <v>260</v>
      </c>
      <c r="M23" s="104" t="s">
        <v>260</v>
      </c>
      <c r="N23" s="104" t="s">
        <v>260</v>
      </c>
      <c r="O23" s="104" t="s">
        <v>260</v>
      </c>
      <c r="P23" s="104" t="s">
        <v>260</v>
      </c>
      <c r="Q23" s="104" t="s">
        <v>260</v>
      </c>
      <c r="R23" s="104" t="s">
        <v>260</v>
      </c>
      <c r="S23" s="104" t="s">
        <v>260</v>
      </c>
      <c r="T23" s="104" t="s">
        <v>260</v>
      </c>
      <c r="U23" s="104" t="s">
        <v>260</v>
      </c>
      <c r="V23" s="104" t="s">
        <v>260</v>
      </c>
      <c r="W23" s="104" t="s">
        <v>260</v>
      </c>
      <c r="X23" s="104" t="s">
        <v>260</v>
      </c>
      <c r="Y23" s="104" t="s">
        <v>260</v>
      </c>
      <c r="Z23" s="104" t="s">
        <v>260</v>
      </c>
      <c r="AA23" s="104" t="s">
        <v>260</v>
      </c>
      <c r="AB23" s="104" t="s">
        <v>260</v>
      </c>
      <c r="AC23" s="104" t="s">
        <v>260</v>
      </c>
      <c r="AD23" s="104" t="s">
        <v>260</v>
      </c>
      <c r="AE23" s="104" t="s">
        <v>260</v>
      </c>
      <c r="AF23" s="104" t="s">
        <v>260</v>
      </c>
      <c r="AG23" s="104" t="s">
        <v>260</v>
      </c>
      <c r="AH23" s="104" t="s">
        <v>260</v>
      </c>
      <c r="AI23" s="104" t="s">
        <v>260</v>
      </c>
      <c r="AJ23" s="104" t="s">
        <v>260</v>
      </c>
      <c r="AK23" s="104" t="s">
        <v>260</v>
      </c>
    </row>
    <row r="24" spans="1:37" ht="21" customHeight="1">
      <c r="A24" s="103"/>
      <c r="B24" s="103"/>
      <c r="C24" s="103" t="s">
        <v>259</v>
      </c>
      <c r="D24" s="103" t="s">
        <v>261</v>
      </c>
      <c r="E24" s="102"/>
      <c r="F24" s="105" t="s">
        <v>260</v>
      </c>
      <c r="G24" s="105" t="s">
        <v>260</v>
      </c>
      <c r="H24" s="105" t="s">
        <v>260</v>
      </c>
      <c r="I24" s="105" t="s">
        <v>260</v>
      </c>
      <c r="J24" s="105" t="s">
        <v>260</v>
      </c>
      <c r="K24" s="105" t="s">
        <v>260</v>
      </c>
      <c r="L24" s="105" t="s">
        <v>260</v>
      </c>
      <c r="M24" s="105" t="s">
        <v>260</v>
      </c>
      <c r="N24" s="105" t="s">
        <v>260</v>
      </c>
      <c r="O24" s="105" t="s">
        <v>260</v>
      </c>
      <c r="P24" s="105" t="s">
        <v>260</v>
      </c>
      <c r="Q24" s="105" t="s">
        <v>260</v>
      </c>
      <c r="R24" s="105" t="s">
        <v>260</v>
      </c>
      <c r="S24" s="105" t="s">
        <v>260</v>
      </c>
      <c r="T24" s="105" t="s">
        <v>260</v>
      </c>
      <c r="U24" s="105" t="s">
        <v>260</v>
      </c>
      <c r="V24" s="105" t="s">
        <v>260</v>
      </c>
      <c r="W24" s="105" t="s">
        <v>260</v>
      </c>
      <c r="X24" s="105" t="s">
        <v>260</v>
      </c>
      <c r="Y24" s="105" t="s">
        <v>260</v>
      </c>
      <c r="Z24" s="105" t="s">
        <v>260</v>
      </c>
      <c r="AA24" s="105" t="s">
        <v>260</v>
      </c>
      <c r="AB24" s="105" t="s">
        <v>260</v>
      </c>
      <c r="AC24" s="105" t="s">
        <v>260</v>
      </c>
      <c r="AD24" s="105" t="s">
        <v>260</v>
      </c>
      <c r="AE24" s="105" t="s">
        <v>260</v>
      </c>
      <c r="AF24" s="105" t="s">
        <v>260</v>
      </c>
      <c r="AG24" s="105" t="s">
        <v>260</v>
      </c>
      <c r="AH24" s="105" t="s">
        <v>260</v>
      </c>
      <c r="AI24" s="105" t="s">
        <v>260</v>
      </c>
      <c r="AJ24" s="105" t="s">
        <v>260</v>
      </c>
      <c r="AK24" s="105" t="s">
        <v>260</v>
      </c>
    </row>
    <row r="25" spans="1:37" ht="21">
      <c r="A25" s="103"/>
      <c r="B25" s="103"/>
      <c r="C25" s="103"/>
      <c r="D25" s="103" t="s">
        <v>262</v>
      </c>
      <c r="E25" s="102"/>
      <c r="F25" s="104" t="s">
        <v>260</v>
      </c>
      <c r="G25" s="104" t="s">
        <v>260</v>
      </c>
      <c r="H25" s="104" t="s">
        <v>260</v>
      </c>
      <c r="I25" s="104" t="s">
        <v>260</v>
      </c>
      <c r="J25" s="104" t="s">
        <v>260</v>
      </c>
      <c r="K25" s="104" t="s">
        <v>260</v>
      </c>
      <c r="L25" s="104" t="s">
        <v>260</v>
      </c>
      <c r="M25" s="104" t="s">
        <v>260</v>
      </c>
      <c r="N25" s="104" t="s">
        <v>260</v>
      </c>
      <c r="O25" s="104" t="s">
        <v>260</v>
      </c>
      <c r="P25" s="104" t="s">
        <v>260</v>
      </c>
      <c r="Q25" s="104" t="s">
        <v>260</v>
      </c>
      <c r="R25" s="104" t="s">
        <v>260</v>
      </c>
      <c r="S25" s="104" t="s">
        <v>260</v>
      </c>
      <c r="T25" s="104" t="s">
        <v>260</v>
      </c>
      <c r="U25" s="104" t="s">
        <v>260</v>
      </c>
      <c r="V25" s="104" t="s">
        <v>260</v>
      </c>
      <c r="W25" s="104" t="s">
        <v>260</v>
      </c>
      <c r="X25" s="104" t="s">
        <v>260</v>
      </c>
      <c r="Y25" s="104" t="s">
        <v>260</v>
      </c>
      <c r="Z25" s="104" t="s">
        <v>260</v>
      </c>
      <c r="AA25" s="104" t="s">
        <v>260</v>
      </c>
      <c r="AB25" s="104" t="s">
        <v>260</v>
      </c>
      <c r="AC25" s="104" t="s">
        <v>260</v>
      </c>
      <c r="AD25" s="104" t="s">
        <v>260</v>
      </c>
      <c r="AE25" s="104" t="s">
        <v>260</v>
      </c>
      <c r="AF25" s="104" t="s">
        <v>260</v>
      </c>
      <c r="AG25" s="104" t="s">
        <v>260</v>
      </c>
      <c r="AH25" s="104" t="s">
        <v>260</v>
      </c>
      <c r="AI25" s="104" t="s">
        <v>260</v>
      </c>
      <c r="AJ25" s="104" t="s">
        <v>260</v>
      </c>
      <c r="AK25" s="104" t="s">
        <v>260</v>
      </c>
    </row>
    <row r="26" spans="1:37" ht="31.5">
      <c r="A26" s="103"/>
      <c r="B26" s="103"/>
      <c r="C26" s="103"/>
      <c r="D26" s="103" t="s">
        <v>263</v>
      </c>
      <c r="E26" s="102"/>
      <c r="F26" s="105" t="s">
        <v>260</v>
      </c>
      <c r="G26" s="105" t="s">
        <v>260</v>
      </c>
      <c r="H26" s="105" t="s">
        <v>260</v>
      </c>
      <c r="I26" s="105" t="s">
        <v>260</v>
      </c>
      <c r="J26" s="105" t="s">
        <v>260</v>
      </c>
      <c r="K26" s="105" t="s">
        <v>260</v>
      </c>
      <c r="L26" s="105" t="s">
        <v>260</v>
      </c>
      <c r="M26" s="105" t="s">
        <v>260</v>
      </c>
      <c r="N26" s="105" t="s">
        <v>260</v>
      </c>
      <c r="O26" s="105" t="s">
        <v>260</v>
      </c>
      <c r="P26" s="105" t="s">
        <v>260</v>
      </c>
      <c r="Q26" s="105" t="s">
        <v>260</v>
      </c>
      <c r="R26" s="105" t="s">
        <v>260</v>
      </c>
      <c r="S26" s="105" t="s">
        <v>260</v>
      </c>
      <c r="T26" s="105" t="s">
        <v>260</v>
      </c>
      <c r="U26" s="105" t="s">
        <v>260</v>
      </c>
      <c r="V26" s="105" t="s">
        <v>260</v>
      </c>
      <c r="W26" s="105" t="s">
        <v>260</v>
      </c>
      <c r="X26" s="105" t="s">
        <v>260</v>
      </c>
      <c r="Y26" s="105" t="s">
        <v>260</v>
      </c>
      <c r="Z26" s="105" t="s">
        <v>260</v>
      </c>
      <c r="AA26" s="105" t="s">
        <v>260</v>
      </c>
      <c r="AB26" s="105" t="s">
        <v>260</v>
      </c>
      <c r="AC26" s="105" t="s">
        <v>260</v>
      </c>
      <c r="AD26" s="105" t="s">
        <v>260</v>
      </c>
      <c r="AE26" s="105" t="s">
        <v>260</v>
      </c>
      <c r="AF26" s="105" t="s">
        <v>260</v>
      </c>
      <c r="AG26" s="105" t="s">
        <v>260</v>
      </c>
      <c r="AH26" s="105" t="s">
        <v>260</v>
      </c>
      <c r="AI26" s="105" t="s">
        <v>260</v>
      </c>
      <c r="AJ26" s="105" t="s">
        <v>260</v>
      </c>
      <c r="AK26" s="105" t="s">
        <v>260</v>
      </c>
    </row>
    <row r="27" ht="15">
      <c r="A27" s="106" t="s">
        <v>289</v>
      </c>
    </row>
    <row r="28" ht="15">
      <c r="A28" s="107" t="s">
        <v>269</v>
      </c>
    </row>
    <row r="29" spans="1:2" ht="15">
      <c r="A29" s="108" t="s">
        <v>270</v>
      </c>
      <c r="B29" s="107" t="s">
        <v>271</v>
      </c>
    </row>
    <row r="30" spans="1:2" ht="15">
      <c r="A30" s="108" t="s">
        <v>281</v>
      </c>
      <c r="B30" s="107" t="s">
        <v>282</v>
      </c>
    </row>
    <row r="31" spans="1:2" ht="15">
      <c r="A31" s="108" t="s">
        <v>283</v>
      </c>
      <c r="B31" s="107" t="s">
        <v>284</v>
      </c>
    </row>
  </sheetData>
  <sheetProtection selectLockedCells="1" selectUnlockedCells="1"/>
  <mergeCells count="25">
    <mergeCell ref="A2:E2"/>
    <mergeCell ref="F2:AK2"/>
    <mergeCell ref="A3:E3"/>
    <mergeCell ref="F3:AK3"/>
    <mergeCell ref="A4:E4"/>
    <mergeCell ref="F4:AK4"/>
    <mergeCell ref="A5:E5"/>
    <mergeCell ref="A6:B6"/>
    <mergeCell ref="C6:D6"/>
    <mergeCell ref="A7:B10"/>
    <mergeCell ref="C7:D7"/>
    <mergeCell ref="C8:C10"/>
    <mergeCell ref="A11:A26"/>
    <mergeCell ref="B11:B14"/>
    <mergeCell ref="C11:D11"/>
    <mergeCell ref="C12:C14"/>
    <mergeCell ref="B15:B18"/>
    <mergeCell ref="C15:D15"/>
    <mergeCell ref="C16:C18"/>
    <mergeCell ref="B19:B22"/>
    <mergeCell ref="C19:D19"/>
    <mergeCell ref="C20:C22"/>
    <mergeCell ref="B23:B26"/>
    <mergeCell ref="C23:D23"/>
    <mergeCell ref="C24:C26"/>
  </mergeCells>
  <hyperlinks>
    <hyperlink ref="F2" r:id="rId1" display="Germany"/>
    <hyperlink ref="A27" r:id="rId2" display="data extracted on 28 Dec 2013 18:57 UTC (GMT) from OECD.Stat"/>
  </hyperlinks>
  <printOptions/>
  <pageMargins left="0.7" right="0.7" top="0.75" bottom="0.75" header="0.5118055555555555" footer="0.5118055555555555"/>
  <pageSetup horizontalDpi="300" verticalDpi="300" orientation="portrait"/>
  <legacyDrawing r:id="rId4"/>
</worksheet>
</file>

<file path=xl/worksheets/sheet14.xml><?xml version="1.0" encoding="utf-8"?>
<worksheet xmlns="http://schemas.openxmlformats.org/spreadsheetml/2006/main" xmlns:r="http://schemas.openxmlformats.org/officeDocument/2006/relationships">
  <dimension ref="A8:AR24"/>
  <sheetViews>
    <sheetView workbookViewId="0" topLeftCell="A1">
      <pane xSplit="2" ySplit="11" topLeftCell="S13" activePane="bottomRight" state="frozen"/>
      <selection pane="topLeft" activeCell="A1" sqref="A1"/>
      <selection pane="topRight" activeCell="S1" sqref="S1"/>
      <selection pane="bottomLeft" activeCell="A13" sqref="A13"/>
      <selection pane="bottomRight" activeCell="U20" sqref="U20"/>
    </sheetView>
  </sheetViews>
  <sheetFormatPr defaultColWidth="9.140625" defaultRowHeight="15"/>
  <cols>
    <col min="39" max="39" width="11.57421875" style="0" customWidth="1"/>
  </cols>
  <sheetData>
    <row r="8" spans="1:15" ht="15">
      <c r="A8" s="109" t="s">
        <v>290</v>
      </c>
      <c r="B8" s="109"/>
      <c r="C8" s="109"/>
      <c r="D8" s="109"/>
      <c r="E8" s="109"/>
      <c r="F8" s="109"/>
      <c r="G8" s="109"/>
      <c r="H8" s="109"/>
      <c r="I8" s="109"/>
      <c r="J8" s="109"/>
      <c r="K8" s="109"/>
      <c r="L8" s="109"/>
      <c r="M8" s="109"/>
      <c r="N8" s="109"/>
      <c r="O8" s="109"/>
    </row>
    <row r="9" spans="1:15" ht="15.75" customHeight="1">
      <c r="A9" s="110" t="s">
        <v>291</v>
      </c>
      <c r="B9" s="111" t="s">
        <v>261</v>
      </c>
      <c r="C9" s="111"/>
      <c r="D9" s="111"/>
      <c r="E9" s="111"/>
      <c r="F9" s="111"/>
      <c r="G9" s="111"/>
      <c r="H9" s="111"/>
      <c r="I9" s="111"/>
      <c r="J9" s="111"/>
      <c r="K9" s="111"/>
      <c r="L9" s="111"/>
      <c r="M9" s="111"/>
      <c r="N9" s="111"/>
      <c r="O9" s="111"/>
    </row>
    <row r="10" spans="1:15" ht="15.75" customHeight="1">
      <c r="A10" t="s">
        <v>291</v>
      </c>
      <c r="B10" s="112" t="s">
        <v>292</v>
      </c>
      <c r="C10" s="112"/>
      <c r="D10" s="112"/>
      <c r="E10" s="112"/>
      <c r="F10" s="112"/>
      <c r="G10" s="112"/>
      <c r="H10" s="112"/>
      <c r="I10" s="112"/>
      <c r="J10" s="112"/>
      <c r="K10" s="112"/>
      <c r="L10" s="112"/>
      <c r="M10" s="112"/>
      <c r="N10" s="112"/>
      <c r="O10" s="112"/>
    </row>
    <row r="11" spans="2:44" ht="39.75">
      <c r="B11" s="113" t="s">
        <v>291</v>
      </c>
      <c r="C11" s="114" t="s">
        <v>77</v>
      </c>
      <c r="D11" s="115" t="s">
        <v>293</v>
      </c>
      <c r="E11" s="115" t="s">
        <v>294</v>
      </c>
      <c r="F11" s="115" t="s">
        <v>78</v>
      </c>
      <c r="G11" s="115" t="s">
        <v>295</v>
      </c>
      <c r="H11" s="115" t="s">
        <v>296</v>
      </c>
      <c r="I11" s="115" t="s">
        <v>297</v>
      </c>
      <c r="J11" s="115" t="s">
        <v>298</v>
      </c>
      <c r="K11" s="115" t="s">
        <v>299</v>
      </c>
      <c r="L11" s="115" t="s">
        <v>63</v>
      </c>
      <c r="M11" s="115" t="s">
        <v>64</v>
      </c>
      <c r="N11" s="115" t="s">
        <v>300</v>
      </c>
      <c r="O11" s="115" t="s">
        <v>301</v>
      </c>
      <c r="P11" s="115" t="s">
        <v>302</v>
      </c>
      <c r="Q11" s="115" t="s">
        <v>303</v>
      </c>
      <c r="R11" s="115" t="s">
        <v>304</v>
      </c>
      <c r="S11" s="115" t="s">
        <v>79</v>
      </c>
      <c r="T11" s="115" t="s">
        <v>65</v>
      </c>
      <c r="U11" s="115" t="s">
        <v>305</v>
      </c>
      <c r="V11" s="115" t="s">
        <v>306</v>
      </c>
      <c r="W11" s="115" t="s">
        <v>81</v>
      </c>
      <c r="X11" s="115" t="s">
        <v>82</v>
      </c>
      <c r="Y11" s="115" t="s">
        <v>83</v>
      </c>
      <c r="Z11" s="115" t="s">
        <v>307</v>
      </c>
      <c r="AA11" s="115" t="s">
        <v>308</v>
      </c>
      <c r="AB11" s="115" t="s">
        <v>309</v>
      </c>
      <c r="AC11" s="115" t="s">
        <v>310</v>
      </c>
      <c r="AD11" s="115" t="s">
        <v>311</v>
      </c>
      <c r="AE11" s="115" t="s">
        <v>85</v>
      </c>
      <c r="AF11" s="115" t="s">
        <v>86</v>
      </c>
      <c r="AG11" s="115" t="s">
        <v>312</v>
      </c>
      <c r="AH11" s="115" t="s">
        <v>87</v>
      </c>
      <c r="AI11" s="115" t="s">
        <v>88</v>
      </c>
      <c r="AJ11" s="115" t="s">
        <v>76</v>
      </c>
      <c r="AK11" s="115" t="s">
        <v>313</v>
      </c>
      <c r="AL11" s="116" t="s">
        <v>314</v>
      </c>
      <c r="AM11" s="115" t="s">
        <v>315</v>
      </c>
      <c r="AN11" s="115" t="s">
        <v>316</v>
      </c>
      <c r="AO11" s="115" t="s">
        <v>317</v>
      </c>
      <c r="AP11" s="115" t="s">
        <v>318</v>
      </c>
      <c r="AQ11" s="115" t="s">
        <v>319</v>
      </c>
      <c r="AR11" s="117" t="s">
        <v>84</v>
      </c>
    </row>
    <row r="12" spans="2:44" ht="16.5">
      <c r="B12" s="118" t="s">
        <v>235</v>
      </c>
      <c r="C12" s="119">
        <v>7.3</v>
      </c>
      <c r="D12" s="120">
        <v>5.1</v>
      </c>
      <c r="E12" s="120">
        <v>6.9</v>
      </c>
      <c r="F12" s="120">
        <v>6.6</v>
      </c>
      <c r="G12" s="121"/>
      <c r="H12" s="120">
        <v>2.5</v>
      </c>
      <c r="I12" s="121"/>
      <c r="J12" s="120">
        <v>4.9</v>
      </c>
      <c r="K12" s="120">
        <v>13.9</v>
      </c>
      <c r="L12" s="120">
        <v>6.7</v>
      </c>
      <c r="M12" s="120">
        <v>6.3</v>
      </c>
      <c r="N12" s="121"/>
      <c r="O12" s="120">
        <v>2.9</v>
      </c>
      <c r="P12" s="120">
        <v>9.6</v>
      </c>
      <c r="Q12" s="120">
        <v>5.1</v>
      </c>
      <c r="R12" s="121"/>
      <c r="S12" s="120">
        <v>2.9</v>
      </c>
      <c r="T12" s="120">
        <v>9.8</v>
      </c>
      <c r="U12" s="120">
        <v>4.6</v>
      </c>
      <c r="V12" s="121"/>
      <c r="W12" s="120">
        <v>0.6</v>
      </c>
      <c r="X12" s="120">
        <v>5.1</v>
      </c>
      <c r="Y12" s="121"/>
      <c r="Z12" s="121"/>
      <c r="AA12" s="120">
        <v>3.7</v>
      </c>
      <c r="AB12" s="120">
        <v>3</v>
      </c>
      <c r="AC12" s="120">
        <v>4.8</v>
      </c>
      <c r="AD12" s="120">
        <v>4.9</v>
      </c>
      <c r="AE12" s="120">
        <v>4</v>
      </c>
      <c r="AF12" s="121"/>
      <c r="AG12" s="121"/>
      <c r="AH12" s="120">
        <v>1</v>
      </c>
      <c r="AI12" s="120">
        <v>5.5</v>
      </c>
      <c r="AJ12" s="121"/>
      <c r="AK12" s="120">
        <v>5</v>
      </c>
      <c r="AL12" s="122"/>
      <c r="AM12" s="121"/>
      <c r="AN12" s="120">
        <v>0.7</v>
      </c>
      <c r="AO12" s="121"/>
      <c r="AP12" s="121"/>
      <c r="AQ12" s="120">
        <v>8.4</v>
      </c>
      <c r="AR12" s="123"/>
    </row>
    <row r="13" spans="2:44" ht="16.5">
      <c r="B13" s="118" t="s">
        <v>236</v>
      </c>
      <c r="C13" s="124"/>
      <c r="D13" s="121"/>
      <c r="E13" s="120">
        <v>7.4</v>
      </c>
      <c r="F13" s="120">
        <v>6.7</v>
      </c>
      <c r="G13" s="121"/>
      <c r="H13" s="120">
        <v>2.7</v>
      </c>
      <c r="I13" s="120">
        <v>6.9</v>
      </c>
      <c r="J13" s="120">
        <v>5.2</v>
      </c>
      <c r="K13" s="120">
        <v>14.5</v>
      </c>
      <c r="L13" s="120">
        <v>6.8</v>
      </c>
      <c r="M13" s="120">
        <v>6.6</v>
      </c>
      <c r="N13" s="120">
        <v>3.5</v>
      </c>
      <c r="O13" s="120">
        <v>3</v>
      </c>
      <c r="P13" s="120">
        <v>10.3</v>
      </c>
      <c r="Q13" s="120">
        <v>4.9</v>
      </c>
      <c r="R13" s="121"/>
      <c r="S13" s="120">
        <v>2.9</v>
      </c>
      <c r="T13" s="120">
        <v>10</v>
      </c>
      <c r="U13" s="120">
        <v>4.9</v>
      </c>
      <c r="V13" s="121"/>
      <c r="W13" s="120">
        <v>0.6</v>
      </c>
      <c r="X13" s="120">
        <v>5.3</v>
      </c>
      <c r="Y13" s="120">
        <v>6.2</v>
      </c>
      <c r="Z13" s="120">
        <v>7.9</v>
      </c>
      <c r="AA13" s="120">
        <v>3.8</v>
      </c>
      <c r="AB13" s="120">
        <v>3.2</v>
      </c>
      <c r="AC13" s="120">
        <v>4.5</v>
      </c>
      <c r="AD13" s="120">
        <v>5</v>
      </c>
      <c r="AE13" s="120">
        <v>3.9</v>
      </c>
      <c r="AF13" s="120">
        <v>9.5</v>
      </c>
      <c r="AG13" s="121"/>
      <c r="AH13" s="120">
        <v>1</v>
      </c>
      <c r="AI13" s="120">
        <v>5.7</v>
      </c>
      <c r="AJ13" s="120">
        <v>9.3</v>
      </c>
      <c r="AK13" s="120">
        <v>5.1</v>
      </c>
      <c r="AL13" s="125">
        <v>6.6</v>
      </c>
      <c r="AM13" s="121"/>
      <c r="AN13" s="120">
        <v>0.7</v>
      </c>
      <c r="AO13" s="121"/>
      <c r="AP13" s="121"/>
      <c r="AQ13" s="120">
        <v>7.9</v>
      </c>
      <c r="AR13" s="123"/>
    </row>
    <row r="14" spans="2:44" ht="16.5">
      <c r="B14" s="118" t="s">
        <v>237</v>
      </c>
      <c r="C14" s="119">
        <v>7.3</v>
      </c>
      <c r="D14" s="121"/>
      <c r="E14" s="120">
        <v>7.4</v>
      </c>
      <c r="F14" s="120">
        <v>7.2</v>
      </c>
      <c r="G14" s="121"/>
      <c r="H14" s="120">
        <v>2.8</v>
      </c>
      <c r="I14" s="121"/>
      <c r="J14" s="120">
        <v>4.7</v>
      </c>
      <c r="K14" s="120">
        <v>15.2</v>
      </c>
      <c r="L14" s="120">
        <v>7.1</v>
      </c>
      <c r="M14" s="120">
        <v>6.6</v>
      </c>
      <c r="N14" s="121"/>
      <c r="O14" s="120">
        <v>3.4</v>
      </c>
      <c r="P14" s="121"/>
      <c r="Q14" s="120">
        <v>5</v>
      </c>
      <c r="R14" s="121"/>
      <c r="S14" s="120">
        <v>2.9</v>
      </c>
      <c r="T14" s="120">
        <v>9.9</v>
      </c>
      <c r="U14" s="120">
        <v>5.1</v>
      </c>
      <c r="V14" s="120">
        <v>6.2</v>
      </c>
      <c r="W14" s="121"/>
      <c r="X14" s="120">
        <v>5.2</v>
      </c>
      <c r="Y14" s="121"/>
      <c r="Z14" s="121"/>
      <c r="AA14" s="120">
        <v>3.8</v>
      </c>
      <c r="AB14" s="120">
        <v>3.3</v>
      </c>
      <c r="AC14" s="120">
        <v>4.9</v>
      </c>
      <c r="AD14" s="120">
        <v>4.8</v>
      </c>
      <c r="AE14" s="120">
        <v>4.7</v>
      </c>
      <c r="AF14" s="121"/>
      <c r="AG14" s="120">
        <v>6.4</v>
      </c>
      <c r="AH14" s="120">
        <v>1.2</v>
      </c>
      <c r="AI14" s="120">
        <v>5.8</v>
      </c>
      <c r="AJ14" s="120">
        <v>9.3</v>
      </c>
      <c r="AK14" s="120">
        <v>5.2</v>
      </c>
      <c r="AL14" s="125">
        <v>6.7</v>
      </c>
      <c r="AM14" s="121"/>
      <c r="AN14" s="120">
        <v>1</v>
      </c>
      <c r="AO14" s="121"/>
      <c r="AP14" s="121"/>
      <c r="AQ14" s="120">
        <v>7.8</v>
      </c>
      <c r="AR14" s="123"/>
    </row>
    <row r="15" spans="2:44" ht="16.5">
      <c r="B15" s="118" t="s">
        <v>238</v>
      </c>
      <c r="C15" s="124"/>
      <c r="D15" s="121"/>
      <c r="E15" s="120">
        <v>7.7</v>
      </c>
      <c r="F15" s="120">
        <v>7.5</v>
      </c>
      <c r="G15" s="121"/>
      <c r="H15" s="120">
        <v>3</v>
      </c>
      <c r="I15" s="120">
        <v>7</v>
      </c>
      <c r="J15" s="120">
        <v>4.6</v>
      </c>
      <c r="K15" s="120">
        <v>15.9</v>
      </c>
      <c r="L15" s="120">
        <v>7.2</v>
      </c>
      <c r="M15" s="120">
        <v>6.7</v>
      </c>
      <c r="N15" s="120">
        <v>3.4</v>
      </c>
      <c r="O15" s="120">
        <v>3.5</v>
      </c>
      <c r="P15" s="120">
        <v>11.7</v>
      </c>
      <c r="Q15" s="120">
        <v>5.1</v>
      </c>
      <c r="R15" s="121"/>
      <c r="S15" s="120">
        <v>2.9</v>
      </c>
      <c r="T15" s="120">
        <v>10.1</v>
      </c>
      <c r="U15" s="120">
        <v>6.3</v>
      </c>
      <c r="V15" s="121"/>
      <c r="W15" s="121"/>
      <c r="X15" s="120">
        <v>5.5</v>
      </c>
      <c r="Y15" s="120">
        <v>9.1</v>
      </c>
      <c r="Z15" s="120">
        <v>8.5</v>
      </c>
      <c r="AA15" s="120">
        <v>4</v>
      </c>
      <c r="AB15" s="120">
        <v>3.5</v>
      </c>
      <c r="AC15" s="120">
        <v>4.7</v>
      </c>
      <c r="AD15" s="120">
        <v>4.9</v>
      </c>
      <c r="AE15" s="120">
        <v>4.7</v>
      </c>
      <c r="AF15" s="120">
        <v>10.5</v>
      </c>
      <c r="AG15" s="121"/>
      <c r="AH15" s="120">
        <v>1.2</v>
      </c>
      <c r="AI15" s="120">
        <v>6.1</v>
      </c>
      <c r="AJ15" s="120">
        <v>9.5</v>
      </c>
      <c r="AK15" s="120">
        <v>5.4</v>
      </c>
      <c r="AL15" s="125">
        <v>6.9</v>
      </c>
      <c r="AM15" s="121"/>
      <c r="AN15" s="120">
        <v>1</v>
      </c>
      <c r="AO15" s="121"/>
      <c r="AP15" s="121"/>
      <c r="AQ15" s="120">
        <v>7.8</v>
      </c>
      <c r="AR15" s="126">
        <v>1.3</v>
      </c>
    </row>
    <row r="16" spans="2:44" ht="16.5">
      <c r="B16" s="118" t="s">
        <v>239</v>
      </c>
      <c r="C16" s="119">
        <v>7.8</v>
      </c>
      <c r="D16" s="120">
        <v>6.3</v>
      </c>
      <c r="E16" s="120">
        <v>7.4</v>
      </c>
      <c r="F16" s="120">
        <v>7.4</v>
      </c>
      <c r="G16" s="121"/>
      <c r="H16" s="120">
        <v>3</v>
      </c>
      <c r="I16" s="120">
        <v>9.2</v>
      </c>
      <c r="J16" s="120">
        <v>5.2</v>
      </c>
      <c r="K16" s="120">
        <v>16.5</v>
      </c>
      <c r="L16" s="120">
        <v>7.5</v>
      </c>
      <c r="M16" s="120">
        <v>6.8</v>
      </c>
      <c r="N16" s="121"/>
      <c r="O16" s="120">
        <v>3.5</v>
      </c>
      <c r="P16" s="121"/>
      <c r="Q16" s="120">
        <v>5.3</v>
      </c>
      <c r="R16" s="121"/>
      <c r="S16" s="120">
        <v>3</v>
      </c>
      <c r="T16" s="120">
        <v>9.8</v>
      </c>
      <c r="U16" s="120">
        <v>6.4</v>
      </c>
      <c r="V16" s="121"/>
      <c r="W16" s="121"/>
      <c r="X16" s="120">
        <v>5.3</v>
      </c>
      <c r="Y16" s="121"/>
      <c r="Z16" s="121"/>
      <c r="AA16" s="120">
        <v>4.1</v>
      </c>
      <c r="AB16" s="120">
        <v>3.7</v>
      </c>
      <c r="AC16" s="120">
        <v>4.5</v>
      </c>
      <c r="AD16" s="120">
        <v>5</v>
      </c>
      <c r="AE16" s="120">
        <v>4.8</v>
      </c>
      <c r="AF16" s="121"/>
      <c r="AG16" s="121"/>
      <c r="AH16" s="120">
        <v>1.2</v>
      </c>
      <c r="AI16" s="120">
        <v>6.6</v>
      </c>
      <c r="AJ16" s="120">
        <v>9.7</v>
      </c>
      <c r="AK16" s="120">
        <v>5.6</v>
      </c>
      <c r="AL16" s="125">
        <v>7</v>
      </c>
      <c r="AM16" s="121"/>
      <c r="AN16" s="120">
        <v>1.1</v>
      </c>
      <c r="AO16" s="121"/>
      <c r="AP16" s="121"/>
      <c r="AQ16" s="120">
        <v>7.4</v>
      </c>
      <c r="AR16" s="123"/>
    </row>
    <row r="17" spans="2:44" ht="16.5">
      <c r="B17" s="118" t="s">
        <v>240</v>
      </c>
      <c r="C17" s="124"/>
      <c r="D17" s="121"/>
      <c r="E17" s="120">
        <v>7.4</v>
      </c>
      <c r="F17" s="120">
        <v>7.7</v>
      </c>
      <c r="G17" s="121"/>
      <c r="H17" s="120">
        <v>3.2</v>
      </c>
      <c r="I17" s="120">
        <v>9</v>
      </c>
      <c r="J17" s="120">
        <v>5.1</v>
      </c>
      <c r="K17" s="120">
        <v>17.8</v>
      </c>
      <c r="L17" s="120">
        <v>7.7</v>
      </c>
      <c r="M17" s="120">
        <v>6.9</v>
      </c>
      <c r="N17" s="120">
        <v>3.5</v>
      </c>
      <c r="O17" s="120">
        <v>3.6</v>
      </c>
      <c r="P17" s="120">
        <v>12.2</v>
      </c>
      <c r="Q17" s="120">
        <v>5.5</v>
      </c>
      <c r="R17" s="121"/>
      <c r="S17" s="120">
        <v>2.9</v>
      </c>
      <c r="T17" s="120">
        <v>10.3</v>
      </c>
      <c r="U17" s="120">
        <v>6.8</v>
      </c>
      <c r="V17" s="120">
        <v>6.7</v>
      </c>
      <c r="W17" s="120">
        <v>0.9</v>
      </c>
      <c r="X17" s="120">
        <v>5.3</v>
      </c>
      <c r="Y17" s="120">
        <v>10.4</v>
      </c>
      <c r="Z17" s="120">
        <v>8.9</v>
      </c>
      <c r="AA17" s="120">
        <v>4.3</v>
      </c>
      <c r="AB17" s="120">
        <v>4</v>
      </c>
      <c r="AC17" s="120">
        <v>4.7</v>
      </c>
      <c r="AD17" s="120">
        <v>4.1</v>
      </c>
      <c r="AE17" s="120">
        <v>5.2</v>
      </c>
      <c r="AF17" s="120">
        <v>11</v>
      </c>
      <c r="AG17" s="121"/>
      <c r="AH17" s="120">
        <v>1.7</v>
      </c>
      <c r="AI17" s="120">
        <v>7.1</v>
      </c>
      <c r="AJ17" s="120">
        <v>10.2</v>
      </c>
      <c r="AK17" s="120">
        <v>5.8</v>
      </c>
      <c r="AL17" s="125">
        <v>7.4</v>
      </c>
      <c r="AM17" s="121"/>
      <c r="AN17" s="120">
        <v>1.2</v>
      </c>
      <c r="AO17" s="121"/>
      <c r="AP17" s="121"/>
      <c r="AQ17" s="120">
        <v>7.3</v>
      </c>
      <c r="AR17" s="126">
        <v>1.2</v>
      </c>
    </row>
    <row r="18" spans="2:44" ht="16.5">
      <c r="B18" s="118" t="s">
        <v>241</v>
      </c>
      <c r="C18" s="119">
        <v>8.3</v>
      </c>
      <c r="D18" s="120">
        <v>6.7</v>
      </c>
      <c r="E18" s="120">
        <v>7.7</v>
      </c>
      <c r="F18" s="120">
        <v>8.1</v>
      </c>
      <c r="G18" s="121"/>
      <c r="H18" s="120">
        <v>3.3</v>
      </c>
      <c r="I18" s="120">
        <v>9.6</v>
      </c>
      <c r="J18" s="120">
        <v>5.7</v>
      </c>
      <c r="K18" s="120">
        <v>17.4</v>
      </c>
      <c r="L18" s="120">
        <v>8.1</v>
      </c>
      <c r="M18" s="120">
        <v>6.9</v>
      </c>
      <c r="N18" s="121"/>
      <c r="O18" s="120">
        <v>3.6</v>
      </c>
      <c r="P18" s="121"/>
      <c r="Q18" s="120">
        <v>5.9</v>
      </c>
      <c r="R18" s="121"/>
      <c r="S18" s="120">
        <v>3</v>
      </c>
      <c r="T18" s="120">
        <v>10.3</v>
      </c>
      <c r="U18" s="120">
        <v>6.9</v>
      </c>
      <c r="V18" s="120">
        <v>6.8</v>
      </c>
      <c r="W18" s="120">
        <v>1</v>
      </c>
      <c r="X18" s="120">
        <v>5.9</v>
      </c>
      <c r="Y18" s="121"/>
      <c r="Z18" s="120">
        <v>8.9</v>
      </c>
      <c r="AA18" s="120">
        <v>4.4</v>
      </c>
      <c r="AB18" s="120">
        <v>4</v>
      </c>
      <c r="AC18" s="120">
        <v>5.2</v>
      </c>
      <c r="AD18" s="120">
        <v>4.4</v>
      </c>
      <c r="AE18" s="120">
        <v>5.5</v>
      </c>
      <c r="AF18" s="120">
        <v>11.2</v>
      </c>
      <c r="AG18" s="120">
        <v>6.1</v>
      </c>
      <c r="AH18" s="120">
        <v>1.7</v>
      </c>
      <c r="AI18" s="120">
        <v>7.5</v>
      </c>
      <c r="AJ18" s="120">
        <v>9.8</v>
      </c>
      <c r="AK18" s="120">
        <v>6</v>
      </c>
      <c r="AL18" s="125">
        <v>7.3</v>
      </c>
      <c r="AM18" s="121"/>
      <c r="AN18" s="120">
        <v>1.2</v>
      </c>
      <c r="AO18" s="121"/>
      <c r="AP18" s="121"/>
      <c r="AQ18" s="120">
        <v>7.1</v>
      </c>
      <c r="AR18" s="126">
        <v>1.5</v>
      </c>
    </row>
    <row r="19" spans="2:44" ht="16.5">
      <c r="B19" s="118" t="s">
        <v>242</v>
      </c>
      <c r="C19" s="124"/>
      <c r="D19" s="120">
        <v>7.3</v>
      </c>
      <c r="E19" s="120">
        <v>7.8</v>
      </c>
      <c r="F19" s="120">
        <v>8.3</v>
      </c>
      <c r="G19" s="121"/>
      <c r="H19" s="120">
        <v>4.8</v>
      </c>
      <c r="I19" s="120">
        <v>10.2</v>
      </c>
      <c r="J19" s="120">
        <v>5.5</v>
      </c>
      <c r="K19" s="120">
        <v>16.6</v>
      </c>
      <c r="L19" s="120">
        <v>8.1</v>
      </c>
      <c r="M19" s="120">
        <v>7</v>
      </c>
      <c r="N19" s="120">
        <v>4.3</v>
      </c>
      <c r="O19" s="120">
        <v>3.8</v>
      </c>
      <c r="P19" s="120">
        <v>13.4</v>
      </c>
      <c r="Q19" s="120">
        <v>5.9</v>
      </c>
      <c r="R19" s="121"/>
      <c r="S19" s="120">
        <v>3.4</v>
      </c>
      <c r="T19" s="120">
        <v>10.6</v>
      </c>
      <c r="U19" s="120">
        <v>7.9</v>
      </c>
      <c r="V19" s="120">
        <v>7.2</v>
      </c>
      <c r="W19" s="120">
        <v>1.1</v>
      </c>
      <c r="X19" s="120">
        <v>5.8</v>
      </c>
      <c r="Y19" s="120">
        <v>10.5</v>
      </c>
      <c r="Z19" s="120">
        <v>9</v>
      </c>
      <c r="AA19" s="120">
        <v>4.4</v>
      </c>
      <c r="AB19" s="120">
        <v>4.1</v>
      </c>
      <c r="AC19" s="120">
        <v>5.2</v>
      </c>
      <c r="AD19" s="120">
        <v>5.7</v>
      </c>
      <c r="AE19" s="120">
        <v>5.7</v>
      </c>
      <c r="AF19" s="120">
        <v>12.7</v>
      </c>
      <c r="AG19" s="121"/>
      <c r="AH19" s="120">
        <v>2</v>
      </c>
      <c r="AI19" s="120">
        <v>8</v>
      </c>
      <c r="AJ19" s="120">
        <v>9.6</v>
      </c>
      <c r="AK19" s="120">
        <v>6.2</v>
      </c>
      <c r="AL19" s="125">
        <v>7.5</v>
      </c>
      <c r="AM19" s="121"/>
      <c r="AN19" s="120">
        <v>1.5</v>
      </c>
      <c r="AO19" s="121"/>
      <c r="AP19" s="121"/>
      <c r="AQ19" s="120">
        <v>6.8</v>
      </c>
      <c r="AR19" s="126">
        <v>1.4</v>
      </c>
    </row>
    <row r="20" spans="2:44" ht="16.5">
      <c r="B20" s="118" t="s">
        <v>243</v>
      </c>
      <c r="C20" s="119">
        <v>8.5</v>
      </c>
      <c r="D20" s="120">
        <v>7.3</v>
      </c>
      <c r="E20" s="120">
        <v>8.1</v>
      </c>
      <c r="F20" s="120">
        <v>8.4</v>
      </c>
      <c r="G20" s="121"/>
      <c r="H20" s="120">
        <v>5.2</v>
      </c>
      <c r="I20" s="120">
        <v>10.2</v>
      </c>
      <c r="J20" s="120">
        <v>5.4</v>
      </c>
      <c r="K20" s="120">
        <v>16.6</v>
      </c>
      <c r="L20" s="120">
        <v>8.3</v>
      </c>
      <c r="M20" s="120">
        <v>7.2</v>
      </c>
      <c r="N20" s="120">
        <v>4.2</v>
      </c>
      <c r="O20" s="120">
        <v>4.2</v>
      </c>
      <c r="P20" s="120">
        <v>14.2</v>
      </c>
      <c r="Q20" s="120">
        <v>6</v>
      </c>
      <c r="R20" s="121"/>
      <c r="S20" s="120">
        <v>3.6</v>
      </c>
      <c r="T20" s="120">
        <v>10.7</v>
      </c>
      <c r="U20" s="120">
        <v>8.6</v>
      </c>
      <c r="V20" s="120">
        <v>6.4</v>
      </c>
      <c r="W20" s="120">
        <v>0.9</v>
      </c>
      <c r="X20" s="120">
        <v>6.3</v>
      </c>
      <c r="Y20" s="121"/>
      <c r="Z20" s="120">
        <v>9.3</v>
      </c>
      <c r="AA20" s="120">
        <v>4.1</v>
      </c>
      <c r="AB20" s="120">
        <v>4.8</v>
      </c>
      <c r="AC20" s="120">
        <v>5.5</v>
      </c>
      <c r="AD20" s="120">
        <v>6.3</v>
      </c>
      <c r="AE20" s="120">
        <v>5.8</v>
      </c>
      <c r="AF20" s="120">
        <v>12.6</v>
      </c>
      <c r="AG20" s="121"/>
      <c r="AH20" s="120">
        <v>2.1</v>
      </c>
      <c r="AI20" s="120">
        <v>8.1</v>
      </c>
      <c r="AJ20" s="120">
        <v>9.6</v>
      </c>
      <c r="AK20" s="120">
        <v>6.4</v>
      </c>
      <c r="AL20" s="125">
        <v>7.6</v>
      </c>
      <c r="AM20" s="121"/>
      <c r="AN20" s="120">
        <v>1.6</v>
      </c>
      <c r="AO20" s="121"/>
      <c r="AP20" s="121"/>
      <c r="AQ20" s="120">
        <v>6.7</v>
      </c>
      <c r="AR20" s="126">
        <v>1.5</v>
      </c>
    </row>
    <row r="21" spans="2:44" ht="16.5">
      <c r="B21" s="118" t="s">
        <v>244</v>
      </c>
      <c r="C21" s="124"/>
      <c r="D21" s="120">
        <v>7.8</v>
      </c>
      <c r="E21" s="120">
        <v>8.3</v>
      </c>
      <c r="F21" s="120">
        <v>8.8</v>
      </c>
      <c r="G21" s="120">
        <v>0.9</v>
      </c>
      <c r="H21" s="120">
        <v>5.3</v>
      </c>
      <c r="I21" s="120">
        <v>10.4</v>
      </c>
      <c r="J21" s="120">
        <v>5.6</v>
      </c>
      <c r="K21" s="120">
        <v>15.7</v>
      </c>
      <c r="L21" s="120">
        <v>8.6</v>
      </c>
      <c r="M21" s="120">
        <v>7.3</v>
      </c>
      <c r="N21" s="120">
        <v>4.4</v>
      </c>
      <c r="O21" s="120">
        <v>4.2</v>
      </c>
      <c r="P21" s="120">
        <v>12.5</v>
      </c>
      <c r="Q21" s="120">
        <v>6</v>
      </c>
      <c r="R21" s="121"/>
      <c r="S21" s="120">
        <v>3.7</v>
      </c>
      <c r="T21" s="120">
        <v>10.6</v>
      </c>
      <c r="U21" s="120">
        <v>9.5</v>
      </c>
      <c r="V21" s="120">
        <v>6.6</v>
      </c>
      <c r="W21" s="120">
        <v>0.9</v>
      </c>
      <c r="X21" s="120">
        <v>5.9</v>
      </c>
      <c r="Y21" s="120">
        <v>10.8</v>
      </c>
      <c r="Z21" s="120">
        <v>9.6</v>
      </c>
      <c r="AA21" s="120">
        <v>4</v>
      </c>
      <c r="AB21" s="120">
        <v>5.5</v>
      </c>
      <c r="AC21" s="120">
        <v>5.7</v>
      </c>
      <c r="AD21" s="120">
        <v>6.5</v>
      </c>
      <c r="AE21" s="120">
        <v>5.9</v>
      </c>
      <c r="AF21" s="120">
        <v>10.1</v>
      </c>
      <c r="AG21" s="121"/>
      <c r="AH21" s="120">
        <v>2.4</v>
      </c>
      <c r="AI21" s="120">
        <v>8</v>
      </c>
      <c r="AJ21" s="120">
        <v>9.5</v>
      </c>
      <c r="AK21" s="120">
        <v>6.4</v>
      </c>
      <c r="AL21" s="125">
        <v>7.6</v>
      </c>
      <c r="AM21" s="121"/>
      <c r="AN21" s="120">
        <v>1.9</v>
      </c>
      <c r="AO21" s="121"/>
      <c r="AP21" s="121"/>
      <c r="AQ21" s="120">
        <v>6.6</v>
      </c>
      <c r="AR21" s="126">
        <v>1.5</v>
      </c>
    </row>
    <row r="22" spans="2:44" ht="16.5">
      <c r="B22" s="118" t="s">
        <v>245</v>
      </c>
      <c r="C22" s="119">
        <v>8.5</v>
      </c>
      <c r="D22" s="120">
        <v>8.4</v>
      </c>
      <c r="E22" s="120">
        <v>8.3</v>
      </c>
      <c r="F22" s="120">
        <v>8.9</v>
      </c>
      <c r="G22" s="120">
        <v>0.9</v>
      </c>
      <c r="H22" s="120">
        <v>5.6</v>
      </c>
      <c r="I22" s="120">
        <v>12.1</v>
      </c>
      <c r="J22" s="120">
        <v>6.1</v>
      </c>
      <c r="K22" s="120">
        <v>16.2</v>
      </c>
      <c r="L22" s="120">
        <v>8.8</v>
      </c>
      <c r="M22" s="120">
        <v>7.5</v>
      </c>
      <c r="N22" s="121"/>
      <c r="O22" s="120">
        <v>4.5</v>
      </c>
      <c r="P22" s="120">
        <v>12.9</v>
      </c>
      <c r="Q22" s="120">
        <v>6.9</v>
      </c>
      <c r="R22" s="121"/>
      <c r="S22" s="121"/>
      <c r="T22" s="120">
        <v>10.2</v>
      </c>
      <c r="U22" s="120">
        <v>10</v>
      </c>
      <c r="V22" s="120">
        <v>6.6</v>
      </c>
      <c r="W22" s="121"/>
      <c r="X22" s="120">
        <v>5.8</v>
      </c>
      <c r="Y22" s="121"/>
      <c r="Z22" s="120">
        <v>9.8</v>
      </c>
      <c r="AA22" s="120">
        <v>3.9</v>
      </c>
      <c r="AB22" s="120">
        <v>7.8</v>
      </c>
      <c r="AC22" s="120">
        <v>5.6</v>
      </c>
      <c r="AD22" s="120">
        <v>7.1</v>
      </c>
      <c r="AE22" s="120">
        <v>6.4</v>
      </c>
      <c r="AF22" s="120">
        <v>11</v>
      </c>
      <c r="AG22" s="120">
        <v>5.6</v>
      </c>
      <c r="AH22" s="120">
        <v>2.5</v>
      </c>
      <c r="AI22" s="120">
        <v>8</v>
      </c>
      <c r="AJ22" s="121"/>
      <c r="AK22" s="120">
        <v>6.6</v>
      </c>
      <c r="AL22" s="122"/>
      <c r="AM22" s="121"/>
      <c r="AN22" s="120">
        <v>2.1</v>
      </c>
      <c r="AO22" s="121"/>
      <c r="AP22" s="121"/>
      <c r="AQ22" s="120">
        <v>6.4</v>
      </c>
      <c r="AR22" s="126">
        <v>1.4</v>
      </c>
    </row>
    <row r="23" spans="2:44" ht="16.5">
      <c r="B23" s="118" t="s">
        <v>246</v>
      </c>
      <c r="C23" s="124"/>
      <c r="D23" s="120">
        <v>8.5</v>
      </c>
      <c r="E23" s="120">
        <v>8.6</v>
      </c>
      <c r="F23" s="120">
        <v>8.6</v>
      </c>
      <c r="G23" s="121"/>
      <c r="H23" s="120">
        <v>5.5</v>
      </c>
      <c r="I23" s="120">
        <v>12.6</v>
      </c>
      <c r="J23" s="120">
        <v>7.3</v>
      </c>
      <c r="K23" s="120">
        <v>16.6</v>
      </c>
      <c r="L23" s="120">
        <v>9.1</v>
      </c>
      <c r="M23" s="120">
        <v>7.9</v>
      </c>
      <c r="N23" s="121"/>
      <c r="O23" s="120">
        <v>5</v>
      </c>
      <c r="P23" s="120">
        <v>17</v>
      </c>
      <c r="Q23" s="120">
        <v>7.5</v>
      </c>
      <c r="R23" s="121"/>
      <c r="S23" s="120">
        <v>4.1</v>
      </c>
      <c r="T23" s="120">
        <v>10.4</v>
      </c>
      <c r="U23" s="120">
        <v>10.4</v>
      </c>
      <c r="V23" s="120">
        <v>6.8</v>
      </c>
      <c r="W23" s="121"/>
      <c r="X23" s="120">
        <v>5.4</v>
      </c>
      <c r="Y23" s="120">
        <v>12.4</v>
      </c>
      <c r="Z23" s="120">
        <v>10.1</v>
      </c>
      <c r="AA23" s="120">
        <v>3.9</v>
      </c>
      <c r="AB23" s="120">
        <v>8.8</v>
      </c>
      <c r="AC23" s="120">
        <v>6.1</v>
      </c>
      <c r="AD23" s="120">
        <v>7.7</v>
      </c>
      <c r="AE23" s="120">
        <v>7</v>
      </c>
      <c r="AF23" s="120">
        <v>10.5</v>
      </c>
      <c r="AG23" s="121"/>
      <c r="AH23" s="120">
        <v>2.7</v>
      </c>
      <c r="AI23" s="120">
        <v>8.3</v>
      </c>
      <c r="AJ23" s="121"/>
      <c r="AK23" s="120">
        <v>6.9</v>
      </c>
      <c r="AL23" s="122"/>
      <c r="AM23" s="121"/>
      <c r="AN23" s="120">
        <v>1.5</v>
      </c>
      <c r="AO23" s="121"/>
      <c r="AP23" s="121"/>
      <c r="AQ23" s="120">
        <v>6.4</v>
      </c>
      <c r="AR23" s="123"/>
    </row>
    <row r="24" spans="2:44" ht="15.75">
      <c r="B24" s="118" t="s">
        <v>247</v>
      </c>
      <c r="C24" s="124"/>
      <c r="D24" s="120">
        <v>8.7</v>
      </c>
      <c r="E24" s="120">
        <v>8.5</v>
      </c>
      <c r="F24" s="121"/>
      <c r="G24" s="121"/>
      <c r="H24" s="120">
        <v>5.6</v>
      </c>
      <c r="I24" s="120">
        <v>12.6</v>
      </c>
      <c r="J24" s="120">
        <v>7.2</v>
      </c>
      <c r="K24" s="120">
        <v>17</v>
      </c>
      <c r="L24" s="121"/>
      <c r="M24" s="120">
        <v>8.1</v>
      </c>
      <c r="N24" s="121"/>
      <c r="O24" s="120">
        <v>5.3</v>
      </c>
      <c r="P24" s="121"/>
      <c r="Q24" s="120">
        <v>7.8</v>
      </c>
      <c r="R24" s="121"/>
      <c r="S24" s="120">
        <v>4.3</v>
      </c>
      <c r="T24" s="120">
        <v>10.4</v>
      </c>
      <c r="U24" s="120">
        <v>11.1</v>
      </c>
      <c r="V24" s="120">
        <v>7.1</v>
      </c>
      <c r="W24" s="121"/>
      <c r="X24" s="120">
        <v>6.2</v>
      </c>
      <c r="Y24" s="121"/>
      <c r="Z24" s="120">
        <v>10.1</v>
      </c>
      <c r="AA24" s="120">
        <v>4.1</v>
      </c>
      <c r="AB24" s="120">
        <v>9.3</v>
      </c>
      <c r="AC24" s="120">
        <v>7.1</v>
      </c>
      <c r="AD24" s="120">
        <v>8.1</v>
      </c>
      <c r="AE24" s="120">
        <v>7.2</v>
      </c>
      <c r="AF24" s="120">
        <v>10.9</v>
      </c>
      <c r="AG24" s="121"/>
      <c r="AH24" s="120">
        <v>2.9</v>
      </c>
      <c r="AI24" s="120">
        <v>7.6</v>
      </c>
      <c r="AJ24" s="121"/>
      <c r="AK24" s="120">
        <v>7</v>
      </c>
      <c r="AL24" s="122"/>
      <c r="AM24" s="121"/>
      <c r="AN24" s="120">
        <v>1.6</v>
      </c>
      <c r="AO24" s="121"/>
      <c r="AP24" s="121"/>
      <c r="AQ24" s="120">
        <v>6.3</v>
      </c>
      <c r="AR24" s="123"/>
    </row>
  </sheetData>
  <sheetProtection selectLockedCells="1" selectUnlockedCells="1"/>
  <mergeCells count="3">
    <mergeCell ref="A8:O8"/>
    <mergeCell ref="B9:O9"/>
    <mergeCell ref="B10:O10"/>
  </mergeCells>
  <printOptions/>
  <pageMargins left="0.7" right="0.7" top="0.75" bottom="0.75" header="0.5118055555555555" footer="0.5118055555555555"/>
  <pageSetup horizontalDpi="300" verticalDpi="300" orientation="portrait"/>
  <drawing r:id="rId1"/>
</worksheet>
</file>

<file path=xl/worksheets/sheet15.xml><?xml version="1.0" encoding="utf-8"?>
<worksheet xmlns="http://schemas.openxmlformats.org/spreadsheetml/2006/main" xmlns:r="http://schemas.openxmlformats.org/officeDocument/2006/relationships">
  <dimension ref="A1:Q734"/>
  <sheetViews>
    <sheetView workbookViewId="0" topLeftCell="A20">
      <selection activeCell="J43" sqref="J43"/>
    </sheetView>
  </sheetViews>
  <sheetFormatPr defaultColWidth="9.140625" defaultRowHeight="15"/>
  <cols>
    <col min="1" max="2" width="2.421875" style="127" customWidth="1"/>
    <col min="3" max="3" width="5.00390625" style="127" customWidth="1"/>
    <col min="4" max="10" width="9.7109375" style="128" customWidth="1"/>
    <col min="11" max="11" width="9.7109375" style="129" customWidth="1"/>
    <col min="12" max="16384" width="9.140625" style="130" customWidth="1"/>
  </cols>
  <sheetData>
    <row r="1" spans="1:11" ht="19.5" customHeight="1">
      <c r="A1" s="131" t="s">
        <v>320</v>
      </c>
      <c r="B1" s="132"/>
      <c r="C1" s="132" t="s">
        <v>321</v>
      </c>
      <c r="D1" s="132"/>
      <c r="E1" s="132"/>
      <c r="F1" s="132"/>
      <c r="G1" s="132"/>
      <c r="H1" s="132"/>
      <c r="I1" s="132"/>
      <c r="J1" s="132"/>
      <c r="K1" s="132"/>
    </row>
    <row r="2" spans="1:11" ht="12.75" customHeight="1">
      <c r="A2" s="133" t="s">
        <v>322</v>
      </c>
      <c r="B2" s="133"/>
      <c r="C2" s="133"/>
      <c r="D2" s="133"/>
      <c r="E2" s="133"/>
      <c r="F2" s="133"/>
      <c r="G2" s="133"/>
      <c r="H2" s="133"/>
      <c r="I2" s="133"/>
      <c r="J2" s="133"/>
      <c r="K2" s="133"/>
    </row>
    <row r="3" spans="1:3" ht="12.75">
      <c r="A3" s="134" t="s">
        <v>323</v>
      </c>
      <c r="B3" s="134"/>
      <c r="C3" s="134"/>
    </row>
    <row r="4" spans="4:11" s="130" customFormat="1" ht="12.75">
      <c r="D4" s="128"/>
      <c r="E4" s="135">
        <v>2</v>
      </c>
      <c r="F4" s="135">
        <v>6.7</v>
      </c>
      <c r="G4" s="135">
        <v>10.4</v>
      </c>
      <c r="H4" s="135">
        <v>12</v>
      </c>
      <c r="I4" s="135">
        <v>14</v>
      </c>
      <c r="J4" s="135">
        <v>16.8</v>
      </c>
      <c r="K4" s="129"/>
    </row>
    <row r="5" spans="1:11" ht="12.75" customHeight="1">
      <c r="A5" s="136" t="s">
        <v>324</v>
      </c>
      <c r="B5" s="136"/>
      <c r="C5" s="136"/>
      <c r="D5" s="137" t="s">
        <v>253</v>
      </c>
      <c r="E5" s="138" t="s">
        <v>325</v>
      </c>
      <c r="F5" s="138"/>
      <c r="G5" s="138"/>
      <c r="H5" s="138"/>
      <c r="I5" s="138"/>
      <c r="J5" s="138"/>
      <c r="K5" s="138"/>
    </row>
    <row r="6" spans="1:11" ht="12.75">
      <c r="A6" s="136"/>
      <c r="B6" s="136"/>
      <c r="C6" s="136"/>
      <c r="D6" s="137"/>
      <c r="E6" s="139" t="s">
        <v>326</v>
      </c>
      <c r="F6" s="139"/>
      <c r="G6" s="140" t="s">
        <v>327</v>
      </c>
      <c r="H6" s="140"/>
      <c r="I6" s="140" t="s">
        <v>328</v>
      </c>
      <c r="J6" s="140"/>
      <c r="K6" s="141" t="s">
        <v>329</v>
      </c>
    </row>
    <row r="7" spans="1:14" ht="25.5">
      <c r="A7" s="136"/>
      <c r="B7" s="136"/>
      <c r="C7" s="136"/>
      <c r="D7" s="137"/>
      <c r="E7" s="142" t="s">
        <v>330</v>
      </c>
      <c r="F7" s="142" t="s">
        <v>331</v>
      </c>
      <c r="G7" s="142" t="s">
        <v>332</v>
      </c>
      <c r="H7" s="142" t="s">
        <v>333</v>
      </c>
      <c r="I7" s="142" t="s">
        <v>332</v>
      </c>
      <c r="J7" s="142" t="s">
        <v>334</v>
      </c>
      <c r="K7" s="141"/>
      <c r="L7" s="130" t="s">
        <v>335</v>
      </c>
      <c r="M7" s="143" t="s">
        <v>336</v>
      </c>
      <c r="N7" s="130" t="s">
        <v>337</v>
      </c>
    </row>
    <row r="9" spans="1:3" ht="12.75">
      <c r="A9" s="134" t="s">
        <v>338</v>
      </c>
      <c r="B9" s="134"/>
      <c r="C9" s="134"/>
    </row>
    <row r="10" spans="1:3" ht="12.75">
      <c r="A10" s="134"/>
      <c r="B10" s="134"/>
      <c r="C10" s="134"/>
    </row>
    <row r="11" spans="1:3" ht="12.75">
      <c r="A11" s="130"/>
      <c r="B11" s="134" t="s">
        <v>339</v>
      </c>
      <c r="C11" s="134"/>
    </row>
    <row r="12" spans="2:12" s="130" customFormat="1" ht="12.75">
      <c r="B12" s="134"/>
      <c r="C12" s="127">
        <v>2012</v>
      </c>
      <c r="D12" s="128">
        <v>204579</v>
      </c>
      <c r="E12" s="128">
        <v>2484</v>
      </c>
      <c r="F12" s="128">
        <v>7800</v>
      </c>
      <c r="G12" s="128">
        <v>14993</v>
      </c>
      <c r="H12" s="128">
        <v>62113</v>
      </c>
      <c r="I12" s="128">
        <v>53900</v>
      </c>
      <c r="J12" s="128">
        <v>63291</v>
      </c>
      <c r="K12" s="144" t="s">
        <v>340</v>
      </c>
      <c r="L12" s="145">
        <f aca="true" t="shared" si="0" ref="L12:L68">SUMPRODUCT($E$4:$J$4,E12:J12)/SUM(E12:J12)</f>
        <v>13.571152746344968</v>
      </c>
    </row>
    <row r="13" spans="2:12" s="130" customFormat="1" ht="12.75">
      <c r="B13" s="134"/>
      <c r="C13" s="127">
        <v>2011</v>
      </c>
      <c r="D13" s="128">
        <v>201543</v>
      </c>
      <c r="E13" s="128">
        <v>2589</v>
      </c>
      <c r="F13" s="128">
        <v>7688</v>
      </c>
      <c r="G13" s="128">
        <v>14763</v>
      </c>
      <c r="H13" s="128">
        <v>61911</v>
      </c>
      <c r="I13" s="128">
        <v>53249</v>
      </c>
      <c r="J13" s="128">
        <v>61343</v>
      </c>
      <c r="K13" s="144" t="s">
        <v>340</v>
      </c>
      <c r="L13" s="145">
        <f t="shared" si="0"/>
        <v>13.5415429957875</v>
      </c>
    </row>
    <row r="14" spans="2:12" s="130" customFormat="1" ht="12.75">
      <c r="B14" s="134"/>
      <c r="C14" s="127">
        <v>2010</v>
      </c>
      <c r="D14" s="128">
        <v>199928</v>
      </c>
      <c r="E14" s="128">
        <v>2615</v>
      </c>
      <c r="F14" s="128">
        <v>7836</v>
      </c>
      <c r="G14" s="128">
        <v>15260</v>
      </c>
      <c r="H14" s="128">
        <v>62456</v>
      </c>
      <c r="I14" s="128">
        <v>51920</v>
      </c>
      <c r="J14" s="128">
        <v>59840</v>
      </c>
      <c r="K14" s="144" t="s">
        <v>340</v>
      </c>
      <c r="L14" s="145">
        <f t="shared" si="0"/>
        <v>13.495421828967574</v>
      </c>
    </row>
    <row r="15" spans="2:12" s="130" customFormat="1" ht="12.75">
      <c r="B15" s="146"/>
      <c r="C15" s="146">
        <v>2009</v>
      </c>
      <c r="D15" s="147">
        <v>198285</v>
      </c>
      <c r="E15" s="147">
        <v>2785</v>
      </c>
      <c r="F15" s="147">
        <v>8043</v>
      </c>
      <c r="G15" s="147">
        <v>15587</v>
      </c>
      <c r="H15" s="147">
        <v>61626</v>
      </c>
      <c r="I15" s="147">
        <v>51670</v>
      </c>
      <c r="J15" s="147">
        <v>58574</v>
      </c>
      <c r="K15" s="144" t="s">
        <v>340</v>
      </c>
      <c r="L15" s="145">
        <f t="shared" si="0"/>
        <v>13.4578919232418</v>
      </c>
    </row>
    <row r="16" spans="1:12" ht="12.75">
      <c r="A16" s="130"/>
      <c r="C16" s="127">
        <v>2008</v>
      </c>
      <c r="D16" s="128">
        <v>196305</v>
      </c>
      <c r="E16" s="128">
        <v>2599</v>
      </c>
      <c r="F16" s="128">
        <v>8226</v>
      </c>
      <c r="G16" s="128">
        <v>15516</v>
      </c>
      <c r="H16" s="128">
        <v>61183</v>
      </c>
      <c r="I16" s="128">
        <v>50994</v>
      </c>
      <c r="J16" s="128">
        <v>57787</v>
      </c>
      <c r="K16" s="129" t="s">
        <v>340</v>
      </c>
      <c r="L16" s="145">
        <f t="shared" si="0"/>
        <v>13.451578920557298</v>
      </c>
    </row>
    <row r="17" spans="1:14" ht="12.75">
      <c r="A17" s="130"/>
      <c r="C17" s="127">
        <v>2007</v>
      </c>
      <c r="D17" s="128">
        <v>194318</v>
      </c>
      <c r="E17" s="128">
        <v>2830</v>
      </c>
      <c r="F17" s="128">
        <v>8462</v>
      </c>
      <c r="G17" s="128">
        <v>16451</v>
      </c>
      <c r="H17" s="128">
        <v>61490</v>
      </c>
      <c r="I17" s="128">
        <v>49243</v>
      </c>
      <c r="J17" s="128">
        <v>55842</v>
      </c>
      <c r="K17" s="129" t="s">
        <v>340</v>
      </c>
      <c r="L17" s="145">
        <f t="shared" si="0"/>
        <v>13.374331765456624</v>
      </c>
      <c r="M17" s="148">
        <f>100*LN(L17/L66)/57</f>
        <v>0.6793888895505164</v>
      </c>
      <c r="N17" s="130">
        <f>(L17-L66)/57</f>
        <v>0.07533732655235238</v>
      </c>
    </row>
    <row r="18" spans="1:12" ht="12.75">
      <c r="A18" s="130"/>
      <c r="C18" s="127">
        <v>2006</v>
      </c>
      <c r="D18" s="128">
        <v>191884</v>
      </c>
      <c r="E18" s="128">
        <v>2951</v>
      </c>
      <c r="F18" s="128">
        <v>8791</v>
      </c>
      <c r="G18" s="128">
        <v>16154</v>
      </c>
      <c r="H18" s="128">
        <v>60898</v>
      </c>
      <c r="I18" s="128">
        <v>49371</v>
      </c>
      <c r="J18" s="128">
        <v>53720</v>
      </c>
      <c r="K18" s="129" t="s">
        <v>340</v>
      </c>
      <c r="L18" s="145">
        <f t="shared" si="0"/>
        <v>13.327093311097792</v>
      </c>
    </row>
    <row r="19" spans="1:12" ht="12.75">
      <c r="A19" s="130"/>
      <c r="C19" s="127">
        <v>2005</v>
      </c>
      <c r="D19" s="128">
        <v>189367</v>
      </c>
      <c r="E19" s="128">
        <v>2983</v>
      </c>
      <c r="F19" s="128">
        <v>8935</v>
      </c>
      <c r="G19" s="128">
        <v>16099</v>
      </c>
      <c r="H19" s="128">
        <v>60893</v>
      </c>
      <c r="I19" s="128">
        <v>48076</v>
      </c>
      <c r="J19" s="128">
        <v>52381</v>
      </c>
      <c r="K19" s="129" t="s">
        <v>340</v>
      </c>
      <c r="L19" s="145">
        <f t="shared" si="0"/>
        <v>13.291866587103351</v>
      </c>
    </row>
    <row r="20" spans="1:12" ht="12.75">
      <c r="A20" s="130"/>
      <c r="C20" s="127">
        <v>2004</v>
      </c>
      <c r="D20" s="128">
        <v>186876</v>
      </c>
      <c r="E20" s="128">
        <v>2858</v>
      </c>
      <c r="F20" s="128">
        <v>8888</v>
      </c>
      <c r="G20" s="128">
        <v>15999</v>
      </c>
      <c r="H20" s="128">
        <v>59811</v>
      </c>
      <c r="I20" s="128">
        <v>47571</v>
      </c>
      <c r="J20" s="128">
        <v>51749</v>
      </c>
      <c r="K20" s="129" t="s">
        <v>340</v>
      </c>
      <c r="L20" s="145">
        <f t="shared" si="0"/>
        <v>13.296326976176715</v>
      </c>
    </row>
    <row r="21" spans="1:12" ht="12.75">
      <c r="A21" s="130"/>
      <c r="C21" s="127">
        <v>2003</v>
      </c>
      <c r="D21" s="128">
        <v>185183</v>
      </c>
      <c r="E21" s="128">
        <v>2915</v>
      </c>
      <c r="F21" s="128">
        <v>9361</v>
      </c>
      <c r="G21" s="128">
        <v>16323</v>
      </c>
      <c r="H21" s="128">
        <v>59292</v>
      </c>
      <c r="I21" s="128">
        <v>46910</v>
      </c>
      <c r="J21" s="128">
        <v>50383</v>
      </c>
      <c r="K21" s="129" t="s">
        <v>340</v>
      </c>
      <c r="L21" s="145">
        <f t="shared" si="0"/>
        <v>13.246210795749091</v>
      </c>
    </row>
    <row r="22" spans="1:12" ht="12.75">
      <c r="A22" s="130"/>
      <c r="C22" s="127">
        <v>2002</v>
      </c>
      <c r="D22" s="128">
        <v>182142</v>
      </c>
      <c r="E22" s="128">
        <v>2902</v>
      </c>
      <c r="F22" s="128">
        <v>9668</v>
      </c>
      <c r="G22" s="128">
        <v>16378</v>
      </c>
      <c r="H22" s="128">
        <v>58456</v>
      </c>
      <c r="I22" s="128">
        <v>46042</v>
      </c>
      <c r="J22" s="128">
        <v>48696</v>
      </c>
      <c r="K22" s="129" t="s">
        <v>340</v>
      </c>
      <c r="L22" s="145">
        <f t="shared" si="0"/>
        <v>13.204332883135137</v>
      </c>
    </row>
    <row r="23" spans="1:12" ht="12.75">
      <c r="A23" s="130"/>
      <c r="C23" s="127">
        <v>2001</v>
      </c>
      <c r="D23" s="128">
        <v>180389</v>
      </c>
      <c r="E23" s="128">
        <v>2810</v>
      </c>
      <c r="F23" s="128">
        <v>9518</v>
      </c>
      <c r="G23" s="128">
        <v>16279</v>
      </c>
      <c r="H23" s="128">
        <v>58272</v>
      </c>
      <c r="I23" s="128">
        <v>46281</v>
      </c>
      <c r="J23" s="128">
        <v>47228</v>
      </c>
      <c r="K23" s="129" t="s">
        <v>340</v>
      </c>
      <c r="L23" s="145">
        <f t="shared" si="0"/>
        <v>13.190015965585294</v>
      </c>
    </row>
    <row r="24" spans="1:12" ht="12.75">
      <c r="A24" s="130"/>
      <c r="C24" s="127">
        <v>2000</v>
      </c>
      <c r="D24" s="128">
        <v>175230</v>
      </c>
      <c r="E24" s="128">
        <v>2742</v>
      </c>
      <c r="F24" s="128">
        <v>9438</v>
      </c>
      <c r="G24" s="128">
        <v>15674</v>
      </c>
      <c r="H24" s="128">
        <v>58086</v>
      </c>
      <c r="I24" s="128">
        <v>44445</v>
      </c>
      <c r="J24" s="128">
        <v>44845</v>
      </c>
      <c r="K24" s="129" t="s">
        <v>340</v>
      </c>
      <c r="L24" s="145">
        <f t="shared" si="0"/>
        <v>13.150637447925584</v>
      </c>
    </row>
    <row r="25" spans="1:12" ht="12.75">
      <c r="A25" s="130"/>
      <c r="C25" s="127">
        <v>1999</v>
      </c>
      <c r="D25" s="128">
        <v>173754</v>
      </c>
      <c r="E25" s="128">
        <v>2742</v>
      </c>
      <c r="F25" s="128">
        <v>9655</v>
      </c>
      <c r="G25" s="128">
        <v>15674</v>
      </c>
      <c r="H25" s="128">
        <v>57935</v>
      </c>
      <c r="I25" s="128">
        <v>43176</v>
      </c>
      <c r="J25" s="128">
        <v>43803</v>
      </c>
      <c r="K25" s="129" t="s">
        <v>340</v>
      </c>
      <c r="L25" s="145">
        <f t="shared" si="0"/>
        <v>13.115336589877735</v>
      </c>
    </row>
    <row r="26" spans="1:12" ht="12.75">
      <c r="A26" s="130"/>
      <c r="C26" s="127">
        <v>1998</v>
      </c>
      <c r="D26" s="128">
        <v>172211</v>
      </c>
      <c r="E26" s="128">
        <v>2834</v>
      </c>
      <c r="F26" s="128">
        <v>9948</v>
      </c>
      <c r="G26" s="128">
        <v>16776</v>
      </c>
      <c r="H26" s="128">
        <v>58174</v>
      </c>
      <c r="I26" s="128">
        <v>42506</v>
      </c>
      <c r="J26" s="128">
        <v>41973</v>
      </c>
      <c r="K26" s="129" t="s">
        <v>340</v>
      </c>
      <c r="L26" s="145">
        <f t="shared" si="0"/>
        <v>13.036962795640232</v>
      </c>
    </row>
    <row r="27" spans="1:12" ht="12.75">
      <c r="A27" s="130"/>
      <c r="C27" s="127">
        <v>1997</v>
      </c>
      <c r="D27" s="128">
        <v>170581</v>
      </c>
      <c r="E27" s="128">
        <v>2840</v>
      </c>
      <c r="F27" s="128">
        <v>10472</v>
      </c>
      <c r="G27" s="128">
        <v>17211</v>
      </c>
      <c r="H27" s="128">
        <v>57586</v>
      </c>
      <c r="I27" s="128">
        <v>41774</v>
      </c>
      <c r="J27" s="128">
        <v>40697</v>
      </c>
      <c r="K27" s="129" t="s">
        <v>340</v>
      </c>
      <c r="L27" s="145">
        <f t="shared" si="0"/>
        <v>12.981676632665025</v>
      </c>
    </row>
    <row r="28" spans="1:12" ht="12.75">
      <c r="A28" s="130"/>
      <c r="C28" s="127">
        <v>1996</v>
      </c>
      <c r="D28" s="128">
        <v>168323</v>
      </c>
      <c r="E28" s="128">
        <v>3027</v>
      </c>
      <c r="F28" s="128">
        <v>10595</v>
      </c>
      <c r="G28" s="128">
        <v>17102</v>
      </c>
      <c r="H28" s="128">
        <v>56559</v>
      </c>
      <c r="I28" s="128">
        <v>41372</v>
      </c>
      <c r="J28" s="128">
        <v>39668</v>
      </c>
      <c r="K28" s="129" t="s">
        <v>340</v>
      </c>
      <c r="L28" s="145">
        <f t="shared" si="0"/>
        <v>12.946773168253895</v>
      </c>
    </row>
    <row r="29" spans="1:12" ht="12.75">
      <c r="A29" s="130"/>
      <c r="C29" s="127">
        <v>1995</v>
      </c>
      <c r="D29" s="128">
        <v>166438</v>
      </c>
      <c r="E29" s="128">
        <v>3074</v>
      </c>
      <c r="F29" s="128">
        <v>10873</v>
      </c>
      <c r="G29" s="128">
        <v>16566</v>
      </c>
      <c r="H29" s="128">
        <v>56450</v>
      </c>
      <c r="I29" s="128">
        <v>41249</v>
      </c>
      <c r="J29" s="128">
        <v>38226</v>
      </c>
      <c r="K29" s="129" t="s">
        <v>340</v>
      </c>
      <c r="L29" s="145">
        <f t="shared" si="0"/>
        <v>12.907907449020055</v>
      </c>
    </row>
    <row r="30" spans="1:12" ht="12.75">
      <c r="A30" s="130"/>
      <c r="C30" s="127">
        <v>1994</v>
      </c>
      <c r="D30" s="128">
        <v>164512</v>
      </c>
      <c r="E30" s="128">
        <v>3156</v>
      </c>
      <c r="F30" s="128">
        <v>11359</v>
      </c>
      <c r="G30" s="128">
        <v>16925</v>
      </c>
      <c r="H30" s="128">
        <v>56515</v>
      </c>
      <c r="I30" s="128">
        <v>40014</v>
      </c>
      <c r="J30" s="128">
        <v>36544</v>
      </c>
      <c r="K30" s="129" t="s">
        <v>340</v>
      </c>
      <c r="L30" s="145">
        <f t="shared" si="0"/>
        <v>12.830308243117566</v>
      </c>
    </row>
    <row r="31" spans="1:14" ht="12.75">
      <c r="A31" s="130"/>
      <c r="C31" s="127">
        <v>1993</v>
      </c>
      <c r="D31" s="128">
        <v>162826</v>
      </c>
      <c r="E31" s="128">
        <v>3380</v>
      </c>
      <c r="F31" s="128">
        <v>11747</v>
      </c>
      <c r="G31" s="128">
        <v>17067</v>
      </c>
      <c r="H31" s="128">
        <v>57589</v>
      </c>
      <c r="I31" s="128">
        <v>37451</v>
      </c>
      <c r="J31" s="128">
        <v>35590</v>
      </c>
      <c r="K31" s="129" t="s">
        <v>340</v>
      </c>
      <c r="L31" s="145">
        <f t="shared" si="0"/>
        <v>12.75153355770648</v>
      </c>
      <c r="M31" s="148">
        <f>100*LN(L31/L66)/43</f>
        <v>0.7896880939030716</v>
      </c>
      <c r="N31" s="130">
        <f>(L31-L66)/43</f>
        <v>0.08538207920311494</v>
      </c>
    </row>
    <row r="32" spans="1:12" ht="12.75">
      <c r="A32" s="130"/>
      <c r="C32" s="127">
        <v>1992</v>
      </c>
      <c r="D32" s="128">
        <v>160827</v>
      </c>
      <c r="E32" s="128">
        <v>3449</v>
      </c>
      <c r="F32" s="128">
        <v>11989</v>
      </c>
      <c r="G32" s="128">
        <v>17672</v>
      </c>
      <c r="H32" s="128">
        <v>57860</v>
      </c>
      <c r="I32" s="128">
        <v>35520</v>
      </c>
      <c r="J32" s="128">
        <v>34337</v>
      </c>
      <c r="K32" s="129" t="s">
        <v>340</v>
      </c>
      <c r="L32" s="145">
        <f t="shared" si="0"/>
        <v>12.68117107202149</v>
      </c>
    </row>
    <row r="33" spans="1:12" ht="12.75">
      <c r="A33" s="130"/>
      <c r="C33" s="127">
        <v>1991</v>
      </c>
      <c r="D33" s="128">
        <v>158694</v>
      </c>
      <c r="E33" s="128">
        <v>3803</v>
      </c>
      <c r="F33" s="128">
        <v>13046</v>
      </c>
      <c r="G33" s="128">
        <v>17379</v>
      </c>
      <c r="H33" s="128">
        <v>61272</v>
      </c>
      <c r="I33" s="128">
        <v>29170</v>
      </c>
      <c r="J33" s="128">
        <v>34026</v>
      </c>
      <c r="K33" s="129">
        <v>12.7</v>
      </c>
      <c r="L33" s="145">
        <f>SUMPRODUCT($E$4:$J$4,E33:J33)/SUM(E33:J33)</f>
        <v>12.5462305288098</v>
      </c>
    </row>
    <row r="34" spans="1:12" ht="12.75">
      <c r="A34" s="130"/>
      <c r="C34" s="127">
        <v>1990</v>
      </c>
      <c r="D34" s="128">
        <v>156538</v>
      </c>
      <c r="E34" s="128">
        <v>3833</v>
      </c>
      <c r="F34" s="128">
        <v>13758</v>
      </c>
      <c r="G34" s="128">
        <v>17461</v>
      </c>
      <c r="H34" s="128">
        <v>60119</v>
      </c>
      <c r="I34" s="128">
        <v>28075</v>
      </c>
      <c r="J34" s="128">
        <v>33291</v>
      </c>
      <c r="K34" s="129">
        <v>12.7</v>
      </c>
      <c r="L34" s="145">
        <f t="shared" si="0"/>
        <v>12.490374799568153</v>
      </c>
    </row>
    <row r="35" spans="1:12" ht="12.75">
      <c r="A35" s="130"/>
      <c r="C35" s="127">
        <v>1989</v>
      </c>
      <c r="D35" s="128">
        <v>154155</v>
      </c>
      <c r="E35" s="128">
        <v>3861</v>
      </c>
      <c r="F35" s="128">
        <v>14061</v>
      </c>
      <c r="G35" s="128">
        <v>17719</v>
      </c>
      <c r="H35" s="128">
        <v>59336</v>
      </c>
      <c r="I35" s="128">
        <v>26614</v>
      </c>
      <c r="J35" s="128">
        <v>32565</v>
      </c>
      <c r="K35" s="129">
        <v>12.7</v>
      </c>
      <c r="L35" s="145">
        <f t="shared" si="0"/>
        <v>12.441476815693195</v>
      </c>
    </row>
    <row r="36" spans="1:12" ht="12.75">
      <c r="A36" s="130"/>
      <c r="C36" s="127">
        <v>1988</v>
      </c>
      <c r="D36" s="128">
        <v>151635</v>
      </c>
      <c r="E36" s="128">
        <v>3714</v>
      </c>
      <c r="F36" s="128">
        <v>14550</v>
      </c>
      <c r="G36" s="128">
        <v>17847</v>
      </c>
      <c r="H36" s="128">
        <v>58940</v>
      </c>
      <c r="I36" s="128">
        <v>25799</v>
      </c>
      <c r="J36" s="128">
        <v>30787</v>
      </c>
      <c r="K36" s="129">
        <v>12.7</v>
      </c>
      <c r="L36" s="145">
        <f t="shared" si="0"/>
        <v>12.37303164794872</v>
      </c>
    </row>
    <row r="37" spans="1:12" ht="12.75">
      <c r="A37" s="130"/>
      <c r="C37" s="127">
        <v>1987</v>
      </c>
      <c r="D37" s="128">
        <v>149144</v>
      </c>
      <c r="E37" s="128">
        <v>3640</v>
      </c>
      <c r="F37" s="128">
        <v>15301</v>
      </c>
      <c r="G37" s="128">
        <v>17417</v>
      </c>
      <c r="H37" s="128">
        <v>57669</v>
      </c>
      <c r="I37" s="128">
        <v>25479</v>
      </c>
      <c r="J37" s="128">
        <v>29637</v>
      </c>
      <c r="K37" s="129">
        <v>12.7</v>
      </c>
      <c r="L37" s="145">
        <f t="shared" si="0"/>
        <v>12.32085381144271</v>
      </c>
    </row>
    <row r="38" spans="1:12" ht="12.75">
      <c r="A38" s="130"/>
      <c r="C38" s="127">
        <v>1986</v>
      </c>
      <c r="D38" s="128">
        <v>146606</v>
      </c>
      <c r="E38" s="128">
        <v>3894</v>
      </c>
      <c r="F38" s="128">
        <v>15672</v>
      </c>
      <c r="G38" s="128">
        <v>17484</v>
      </c>
      <c r="H38" s="128">
        <v>56338</v>
      </c>
      <c r="I38" s="128">
        <v>24729</v>
      </c>
      <c r="J38" s="128">
        <v>28489</v>
      </c>
      <c r="K38" s="129">
        <v>12.6</v>
      </c>
      <c r="L38" s="145">
        <f t="shared" si="0"/>
        <v>12.247119490334638</v>
      </c>
    </row>
    <row r="39" spans="1:12" ht="12.75">
      <c r="A39" s="130"/>
      <c r="C39" s="127">
        <v>1985</v>
      </c>
      <c r="D39" s="128">
        <v>143524</v>
      </c>
      <c r="E39" s="128">
        <v>3873</v>
      </c>
      <c r="F39" s="128">
        <v>16020</v>
      </c>
      <c r="G39" s="128">
        <v>17553</v>
      </c>
      <c r="H39" s="128">
        <v>54866</v>
      </c>
      <c r="I39" s="128">
        <v>23405</v>
      </c>
      <c r="J39" s="128">
        <v>27808</v>
      </c>
      <c r="K39" s="129">
        <v>12.6</v>
      </c>
      <c r="L39" s="145">
        <f t="shared" si="0"/>
        <v>12.199042675492075</v>
      </c>
    </row>
    <row r="40" spans="1:12" ht="12.75">
      <c r="A40" s="130"/>
      <c r="C40" s="127">
        <v>1984</v>
      </c>
      <c r="D40" s="128">
        <v>140794</v>
      </c>
      <c r="E40" s="128">
        <v>3884</v>
      </c>
      <c r="F40" s="128">
        <v>16258</v>
      </c>
      <c r="G40" s="128">
        <v>17433</v>
      </c>
      <c r="H40" s="128">
        <v>54073</v>
      </c>
      <c r="I40" s="128">
        <v>22281</v>
      </c>
      <c r="J40" s="128">
        <v>26862</v>
      </c>
      <c r="K40" s="129">
        <v>12.6</v>
      </c>
      <c r="L40" s="145">
        <f t="shared" si="0"/>
        <v>12.14631190914192</v>
      </c>
    </row>
    <row r="41" spans="1:12" ht="12.75">
      <c r="A41" s="130"/>
      <c r="C41" s="127">
        <v>1983</v>
      </c>
      <c r="D41" s="128">
        <v>138020</v>
      </c>
      <c r="E41" s="128">
        <v>4119</v>
      </c>
      <c r="F41" s="128">
        <v>16714</v>
      </c>
      <c r="G41" s="128">
        <v>17681</v>
      </c>
      <c r="H41" s="128">
        <v>52060</v>
      </c>
      <c r="I41" s="128">
        <v>21531</v>
      </c>
      <c r="J41" s="128">
        <v>25915</v>
      </c>
      <c r="K41" s="129">
        <v>12.6</v>
      </c>
      <c r="L41" s="145">
        <f t="shared" si="0"/>
        <v>12.068035067381539</v>
      </c>
    </row>
    <row r="42" spans="1:17" ht="12.75">
      <c r="A42" s="130"/>
      <c r="C42" s="127">
        <v>1982</v>
      </c>
      <c r="D42" s="128">
        <v>135526</v>
      </c>
      <c r="E42" s="128">
        <v>4119</v>
      </c>
      <c r="F42" s="128">
        <v>17232</v>
      </c>
      <c r="G42" s="128">
        <v>18006</v>
      </c>
      <c r="H42" s="128">
        <v>51426</v>
      </c>
      <c r="I42" s="128">
        <v>20692</v>
      </c>
      <c r="J42" s="128">
        <v>24050</v>
      </c>
      <c r="K42" s="129">
        <v>12.6</v>
      </c>
      <c r="L42" s="145">
        <f t="shared" si="0"/>
        <v>11.966757424829368</v>
      </c>
      <c r="Q42" s="130">
        <v>10</v>
      </c>
    </row>
    <row r="43" spans="1:12" ht="12.75">
      <c r="A43" s="130"/>
      <c r="C43" s="127">
        <v>1981</v>
      </c>
      <c r="D43" s="128">
        <v>132899</v>
      </c>
      <c r="E43" s="128">
        <v>4358</v>
      </c>
      <c r="F43" s="128">
        <v>17868</v>
      </c>
      <c r="G43" s="128">
        <v>18041</v>
      </c>
      <c r="H43" s="128">
        <v>49915</v>
      </c>
      <c r="I43" s="128">
        <v>20042</v>
      </c>
      <c r="J43" s="128">
        <v>22674</v>
      </c>
      <c r="K43" s="129">
        <v>12.5</v>
      </c>
      <c r="L43" s="145">
        <f t="shared" si="0"/>
        <v>11.86285120919803</v>
      </c>
    </row>
    <row r="44" spans="1:12" ht="12.75">
      <c r="A44" s="130"/>
      <c r="C44" s="127">
        <v>1980</v>
      </c>
      <c r="D44" s="128">
        <v>130409</v>
      </c>
      <c r="E44" s="128">
        <v>4390</v>
      </c>
      <c r="F44" s="128">
        <v>18426</v>
      </c>
      <c r="G44" s="128">
        <v>18086</v>
      </c>
      <c r="H44" s="128">
        <v>47934</v>
      </c>
      <c r="I44" s="128">
        <v>19379</v>
      </c>
      <c r="J44" s="128">
        <v>22193</v>
      </c>
      <c r="K44" s="129">
        <v>12.5</v>
      </c>
      <c r="L44" s="145">
        <f t="shared" si="0"/>
        <v>11.806675970799338</v>
      </c>
    </row>
    <row r="45" spans="1:12" ht="12.75">
      <c r="A45" s="130"/>
      <c r="C45" s="127">
        <v>1979</v>
      </c>
      <c r="D45" s="128">
        <v>125295</v>
      </c>
      <c r="E45" s="128">
        <v>4324</v>
      </c>
      <c r="F45" s="128">
        <v>18504</v>
      </c>
      <c r="G45" s="128">
        <v>17579</v>
      </c>
      <c r="H45" s="128">
        <v>45915</v>
      </c>
      <c r="I45" s="128">
        <v>18393</v>
      </c>
      <c r="J45" s="128">
        <v>20579</v>
      </c>
      <c r="K45" s="129">
        <v>12.5</v>
      </c>
      <c r="L45" s="145">
        <f t="shared" si="0"/>
        <v>11.729656647564926</v>
      </c>
    </row>
    <row r="46" spans="1:12" ht="12.75">
      <c r="A46" s="130"/>
      <c r="C46" s="127">
        <v>1978</v>
      </c>
      <c r="D46" s="128">
        <v>123019</v>
      </c>
      <c r="E46" s="128">
        <v>4445</v>
      </c>
      <c r="F46" s="128">
        <v>19309</v>
      </c>
      <c r="G46" s="128">
        <v>18175</v>
      </c>
      <c r="H46" s="128">
        <v>44381</v>
      </c>
      <c r="I46" s="128">
        <v>17379</v>
      </c>
      <c r="J46" s="128">
        <v>19332</v>
      </c>
      <c r="K46" s="129">
        <v>12.4</v>
      </c>
      <c r="L46" s="145">
        <f t="shared" si="0"/>
        <v>11.60725323318783</v>
      </c>
    </row>
    <row r="47" spans="1:12" ht="12.75">
      <c r="A47" s="130"/>
      <c r="C47" s="127">
        <v>1977</v>
      </c>
      <c r="D47" s="128">
        <v>120870</v>
      </c>
      <c r="E47" s="128">
        <v>4509</v>
      </c>
      <c r="F47" s="128">
        <v>19567</v>
      </c>
      <c r="G47" s="128">
        <v>18318</v>
      </c>
      <c r="H47" s="128">
        <v>43602</v>
      </c>
      <c r="I47" s="128">
        <v>16247</v>
      </c>
      <c r="J47" s="128">
        <v>18627</v>
      </c>
      <c r="K47" s="129">
        <v>12.4</v>
      </c>
      <c r="L47" s="145">
        <f t="shared" si="0"/>
        <v>11.535035161744023</v>
      </c>
    </row>
    <row r="48" spans="1:12" ht="12.75">
      <c r="A48" s="130"/>
      <c r="C48" s="127">
        <v>1976</v>
      </c>
      <c r="D48" s="128">
        <v>118848</v>
      </c>
      <c r="E48" s="128">
        <v>4601</v>
      </c>
      <c r="F48" s="128">
        <v>19912</v>
      </c>
      <c r="G48" s="128">
        <v>18204</v>
      </c>
      <c r="H48" s="128">
        <v>43157</v>
      </c>
      <c r="I48" s="128">
        <v>15477</v>
      </c>
      <c r="J48" s="128">
        <v>17496</v>
      </c>
      <c r="K48" s="129">
        <v>12.4</v>
      </c>
      <c r="L48" s="145">
        <f t="shared" si="0"/>
        <v>11.446892222773819</v>
      </c>
    </row>
    <row r="49" spans="1:12" ht="12.75">
      <c r="A49" s="130"/>
      <c r="C49" s="127">
        <v>1975</v>
      </c>
      <c r="D49" s="128">
        <v>116897</v>
      </c>
      <c r="E49" s="128">
        <v>4912</v>
      </c>
      <c r="F49" s="128">
        <v>20633</v>
      </c>
      <c r="G49" s="128">
        <v>18237</v>
      </c>
      <c r="H49" s="128">
        <v>42353</v>
      </c>
      <c r="I49" s="128">
        <v>14518</v>
      </c>
      <c r="J49" s="128">
        <v>16244</v>
      </c>
      <c r="K49" s="129">
        <v>12.3</v>
      </c>
      <c r="L49" s="145">
        <f t="shared" si="0"/>
        <v>11.310102911109778</v>
      </c>
    </row>
    <row r="50" spans="1:12" ht="12.75">
      <c r="A50" s="130"/>
      <c r="C50" s="127">
        <v>1974</v>
      </c>
      <c r="D50" s="128">
        <v>115005</v>
      </c>
      <c r="E50" s="128">
        <v>5106</v>
      </c>
      <c r="F50" s="128">
        <v>21200</v>
      </c>
      <c r="G50" s="128">
        <v>18274</v>
      </c>
      <c r="H50" s="128">
        <v>41460</v>
      </c>
      <c r="I50" s="128">
        <v>13665</v>
      </c>
      <c r="J50" s="128">
        <v>15300</v>
      </c>
      <c r="K50" s="129">
        <v>12.3</v>
      </c>
      <c r="L50" s="145">
        <f t="shared" si="0"/>
        <v>11.2010051736881</v>
      </c>
    </row>
    <row r="51" spans="1:12" ht="12.75">
      <c r="A51" s="130"/>
      <c r="C51" s="127">
        <v>1973</v>
      </c>
      <c r="D51" s="128">
        <v>112866</v>
      </c>
      <c r="E51" s="128">
        <v>5100</v>
      </c>
      <c r="F51" s="128">
        <v>21838</v>
      </c>
      <c r="G51" s="128">
        <v>18420</v>
      </c>
      <c r="H51" s="128">
        <v>40448</v>
      </c>
      <c r="I51" s="128">
        <v>12831</v>
      </c>
      <c r="J51" s="128">
        <v>14228</v>
      </c>
      <c r="K51" s="129">
        <v>12.3</v>
      </c>
      <c r="L51" s="145">
        <f t="shared" si="0"/>
        <v>11.093988393213131</v>
      </c>
    </row>
    <row r="52" spans="1:12" ht="12.75">
      <c r="A52" s="130"/>
      <c r="C52" s="127">
        <v>1972</v>
      </c>
      <c r="D52" s="128">
        <v>111133</v>
      </c>
      <c r="E52" s="128">
        <v>5124</v>
      </c>
      <c r="F52" s="128">
        <v>22503</v>
      </c>
      <c r="G52" s="128">
        <v>18855</v>
      </c>
      <c r="H52" s="128">
        <v>39171</v>
      </c>
      <c r="I52" s="128">
        <v>12117</v>
      </c>
      <c r="J52" s="128">
        <v>13364</v>
      </c>
      <c r="K52" s="129">
        <v>12.2</v>
      </c>
      <c r="L52" s="145">
        <f t="shared" si="0"/>
        <v>10.989573847787357</v>
      </c>
    </row>
    <row r="53" spans="1:12" ht="12.75">
      <c r="A53" s="130"/>
      <c r="C53" s="127">
        <v>1971</v>
      </c>
      <c r="D53" s="128">
        <v>110627</v>
      </c>
      <c r="E53" s="128">
        <v>5574</v>
      </c>
      <c r="F53" s="128">
        <v>24029</v>
      </c>
      <c r="G53" s="128">
        <v>18601</v>
      </c>
      <c r="H53" s="128">
        <v>38029</v>
      </c>
      <c r="I53" s="128">
        <v>11782</v>
      </c>
      <c r="J53" s="128">
        <v>12612</v>
      </c>
      <c r="K53" s="129">
        <v>12.2</v>
      </c>
      <c r="L53" s="145">
        <f t="shared" si="0"/>
        <v>10.836145787194809</v>
      </c>
    </row>
    <row r="54" spans="1:12" ht="12.75">
      <c r="A54" s="130"/>
      <c r="C54" s="127">
        <v>1970</v>
      </c>
      <c r="D54" s="128">
        <v>109310</v>
      </c>
      <c r="E54" s="128">
        <v>5747</v>
      </c>
      <c r="F54" s="128">
        <v>24519</v>
      </c>
      <c r="G54" s="128">
        <v>18682</v>
      </c>
      <c r="H54" s="128">
        <v>37134</v>
      </c>
      <c r="I54" s="128">
        <v>11164</v>
      </c>
      <c r="J54" s="128">
        <v>12062</v>
      </c>
      <c r="K54" s="129">
        <v>12.2</v>
      </c>
      <c r="L54" s="145">
        <f t="shared" si="0"/>
        <v>10.745871299447435</v>
      </c>
    </row>
    <row r="55" spans="1:12" ht="12.75">
      <c r="A55" s="130"/>
      <c r="C55" s="127">
        <v>1969</v>
      </c>
      <c r="D55" s="128">
        <v>107750</v>
      </c>
      <c r="E55" s="128">
        <v>6014</v>
      </c>
      <c r="F55" s="128">
        <v>24976</v>
      </c>
      <c r="G55" s="128">
        <v>18527</v>
      </c>
      <c r="H55" s="128">
        <v>36133</v>
      </c>
      <c r="I55" s="128">
        <v>10564</v>
      </c>
      <c r="J55" s="128">
        <v>11535</v>
      </c>
      <c r="K55" s="129">
        <v>12.1</v>
      </c>
      <c r="L55" s="145">
        <f t="shared" si="0"/>
        <v>10.648154507234405</v>
      </c>
    </row>
    <row r="56" spans="1:12" ht="12.75">
      <c r="A56" s="130"/>
      <c r="C56" s="127">
        <v>1968</v>
      </c>
      <c r="D56" s="128">
        <v>106469</v>
      </c>
      <c r="E56" s="128">
        <v>6248</v>
      </c>
      <c r="F56" s="128">
        <v>25467</v>
      </c>
      <c r="G56" s="128">
        <v>18724</v>
      </c>
      <c r="H56" s="128">
        <v>34603</v>
      </c>
      <c r="I56" s="128">
        <v>10254</v>
      </c>
      <c r="J56" s="128">
        <v>11171</v>
      </c>
      <c r="K56" s="129">
        <v>12.1</v>
      </c>
      <c r="L56" s="145">
        <f t="shared" si="0"/>
        <v>10.560260925920709</v>
      </c>
    </row>
    <row r="57" spans="1:12" ht="12.75">
      <c r="A57" s="130"/>
      <c r="C57" s="127">
        <v>1967</v>
      </c>
      <c r="D57" s="128">
        <v>104864</v>
      </c>
      <c r="E57" s="128">
        <v>6400</v>
      </c>
      <c r="F57" s="128">
        <v>26178</v>
      </c>
      <c r="G57" s="128">
        <v>18647</v>
      </c>
      <c r="H57" s="128">
        <v>33173</v>
      </c>
      <c r="I57" s="128">
        <v>9914</v>
      </c>
      <c r="J57" s="128">
        <v>10550</v>
      </c>
      <c r="K57" s="129">
        <v>12</v>
      </c>
      <c r="L57" s="145">
        <f t="shared" si="0"/>
        <v>10.454057713947854</v>
      </c>
    </row>
    <row r="58" spans="1:12" ht="12.75">
      <c r="A58" s="130"/>
      <c r="C58" s="127">
        <v>1966</v>
      </c>
      <c r="D58" s="128">
        <v>103876</v>
      </c>
      <c r="E58" s="128">
        <v>6705</v>
      </c>
      <c r="F58" s="128">
        <v>26478</v>
      </c>
      <c r="G58" s="128">
        <v>18859</v>
      </c>
      <c r="H58" s="128">
        <v>32391</v>
      </c>
      <c r="I58" s="128">
        <v>9235</v>
      </c>
      <c r="J58" s="128">
        <v>10212</v>
      </c>
      <c r="K58" s="129">
        <v>12</v>
      </c>
      <c r="L58" s="145">
        <f t="shared" si="0"/>
        <v>10.362820562187139</v>
      </c>
    </row>
    <row r="59" spans="1:12" ht="12.75">
      <c r="A59" s="130"/>
      <c r="C59" s="127">
        <v>1965</v>
      </c>
      <c r="D59" s="128">
        <v>103245</v>
      </c>
      <c r="E59" s="128">
        <v>6982</v>
      </c>
      <c r="F59" s="128">
        <v>27063</v>
      </c>
      <c r="G59" s="128">
        <v>18617</v>
      </c>
      <c r="H59" s="128">
        <v>31703</v>
      </c>
      <c r="I59" s="128">
        <v>9139</v>
      </c>
      <c r="J59" s="128">
        <v>9742</v>
      </c>
      <c r="K59" s="129">
        <v>11.8</v>
      </c>
      <c r="L59" s="145">
        <f t="shared" si="0"/>
        <v>10.275947736474052</v>
      </c>
    </row>
    <row r="60" spans="1:12" ht="12.75">
      <c r="A60" s="130"/>
      <c r="C60" s="127">
        <v>1964</v>
      </c>
      <c r="D60" s="128">
        <v>102421</v>
      </c>
      <c r="E60" s="128">
        <v>7295</v>
      </c>
      <c r="F60" s="128">
        <v>27551</v>
      </c>
      <c r="G60" s="128">
        <v>18419</v>
      </c>
      <c r="H60" s="128">
        <v>30728</v>
      </c>
      <c r="I60" s="128">
        <v>9085</v>
      </c>
      <c r="J60" s="128">
        <v>9345</v>
      </c>
      <c r="K60" s="129">
        <v>11.7</v>
      </c>
      <c r="L60" s="145">
        <f t="shared" si="0"/>
        <v>10.18971617703055</v>
      </c>
    </row>
    <row r="61" spans="1:12" ht="12.75">
      <c r="A61" s="130"/>
      <c r="C61" s="127">
        <v>1962</v>
      </c>
      <c r="D61" s="128">
        <v>100664</v>
      </c>
      <c r="E61" s="128">
        <v>7826</v>
      </c>
      <c r="F61" s="128">
        <v>28438</v>
      </c>
      <c r="G61" s="128">
        <v>17751</v>
      </c>
      <c r="H61" s="128">
        <v>28477</v>
      </c>
      <c r="I61" s="128">
        <v>9170</v>
      </c>
      <c r="J61" s="128">
        <v>9002</v>
      </c>
      <c r="K61" s="129">
        <v>11.4</v>
      </c>
      <c r="L61" s="145">
        <f t="shared" si="0"/>
        <v>10.054583565127553</v>
      </c>
    </row>
    <row r="62" spans="1:12" ht="12.75">
      <c r="A62" s="130"/>
      <c r="C62" s="127">
        <v>1960</v>
      </c>
      <c r="D62" s="128">
        <v>99465</v>
      </c>
      <c r="E62" s="128">
        <v>8303</v>
      </c>
      <c r="F62" s="128">
        <v>31218</v>
      </c>
      <c r="G62" s="128">
        <v>19140</v>
      </c>
      <c r="H62" s="128">
        <v>24440</v>
      </c>
      <c r="I62" s="128">
        <v>8747</v>
      </c>
      <c r="J62" s="128">
        <v>7617</v>
      </c>
      <c r="K62" s="129">
        <v>10.6</v>
      </c>
      <c r="L62" s="145">
        <f t="shared" si="0"/>
        <v>9.737356859196701</v>
      </c>
    </row>
    <row r="63" spans="1:12" ht="12.75">
      <c r="A63" s="130"/>
      <c r="C63" s="127">
        <v>1959</v>
      </c>
      <c r="D63" s="128">
        <v>97478</v>
      </c>
      <c r="E63" s="128">
        <v>7816</v>
      </c>
      <c r="F63" s="128">
        <v>28490</v>
      </c>
      <c r="G63" s="128">
        <v>17520</v>
      </c>
      <c r="H63" s="128">
        <v>26219</v>
      </c>
      <c r="I63" s="128">
        <v>7888</v>
      </c>
      <c r="J63" s="128">
        <v>7734</v>
      </c>
      <c r="K63" s="129">
        <v>11</v>
      </c>
      <c r="L63" s="145">
        <f t="shared" si="0"/>
        <v>9.86457399103139</v>
      </c>
    </row>
    <row r="64" spans="1:12" ht="12.75">
      <c r="A64" s="130"/>
      <c r="C64" s="127">
        <v>1957</v>
      </c>
      <c r="D64" s="128">
        <v>95630</v>
      </c>
      <c r="E64" s="128">
        <v>8561</v>
      </c>
      <c r="F64" s="128">
        <v>29316</v>
      </c>
      <c r="G64" s="128">
        <v>16951</v>
      </c>
      <c r="H64" s="128">
        <v>24832</v>
      </c>
      <c r="I64" s="128">
        <v>6985</v>
      </c>
      <c r="J64" s="128">
        <v>7172</v>
      </c>
      <c r="K64" s="129">
        <v>10.6</v>
      </c>
      <c r="L64" s="145">
        <f t="shared" si="0"/>
        <v>9.658091817048083</v>
      </c>
    </row>
    <row r="65" spans="1:12" ht="12.75">
      <c r="A65" s="130"/>
      <c r="C65" s="127">
        <v>1952</v>
      </c>
      <c r="D65" s="128">
        <v>88358</v>
      </c>
      <c r="E65" s="128">
        <v>8004</v>
      </c>
      <c r="F65" s="128">
        <v>30274</v>
      </c>
      <c r="G65" s="128">
        <v>15228</v>
      </c>
      <c r="H65" s="128">
        <v>21074</v>
      </c>
      <c r="I65" s="128">
        <v>6714</v>
      </c>
      <c r="J65" s="128">
        <v>6118</v>
      </c>
      <c r="K65" s="129">
        <v>10.1</v>
      </c>
      <c r="L65" s="145">
        <f t="shared" si="0"/>
        <v>9.459586784423191</v>
      </c>
    </row>
    <row r="66" spans="2:13" s="149" customFormat="1" ht="12.75">
      <c r="B66" s="150"/>
      <c r="C66" s="151">
        <v>1950</v>
      </c>
      <c r="D66" s="152">
        <v>87484</v>
      </c>
      <c r="E66" s="152">
        <v>9491</v>
      </c>
      <c r="F66" s="152">
        <v>31617</v>
      </c>
      <c r="G66" s="152">
        <v>14817</v>
      </c>
      <c r="H66" s="152">
        <v>17625</v>
      </c>
      <c r="I66" s="152">
        <v>6246</v>
      </c>
      <c r="J66" s="152">
        <v>5272</v>
      </c>
      <c r="K66" s="153">
        <v>9.3</v>
      </c>
      <c r="L66" s="154">
        <f t="shared" si="0"/>
        <v>9.080104151972538</v>
      </c>
      <c r="M66" s="155"/>
    </row>
    <row r="67" spans="1:12" ht="12.75">
      <c r="A67" s="130"/>
      <c r="C67" s="127">
        <v>1947</v>
      </c>
      <c r="D67" s="128">
        <v>82578</v>
      </c>
      <c r="E67" s="128">
        <v>8611</v>
      </c>
      <c r="F67" s="128">
        <v>32308</v>
      </c>
      <c r="G67" s="128">
        <v>13487</v>
      </c>
      <c r="H67" s="128">
        <v>16926</v>
      </c>
      <c r="I67" s="128">
        <v>5533</v>
      </c>
      <c r="J67" s="128">
        <v>4424</v>
      </c>
      <c r="K67" s="129">
        <v>9</v>
      </c>
      <c r="L67" s="145">
        <f t="shared" si="0"/>
        <v>8.966128258435951</v>
      </c>
    </row>
    <row r="68" spans="1:12" ht="12.75">
      <c r="A68" s="130"/>
      <c r="C68" s="127">
        <v>1940</v>
      </c>
      <c r="D68" s="128">
        <v>74776</v>
      </c>
      <c r="E68" s="128">
        <v>10105</v>
      </c>
      <c r="F68" s="128">
        <v>34413</v>
      </c>
      <c r="G68" s="128">
        <v>11182</v>
      </c>
      <c r="H68" s="128">
        <v>10552</v>
      </c>
      <c r="I68" s="128">
        <v>4075</v>
      </c>
      <c r="J68" s="128">
        <v>3407</v>
      </c>
      <c r="K68" s="129">
        <v>8.6</v>
      </c>
      <c r="L68" s="145">
        <f t="shared" si="0"/>
        <v>8.245605826348767</v>
      </c>
    </row>
    <row r="69" spans="1:11" ht="12.75">
      <c r="A69" s="156"/>
      <c r="B69" s="156"/>
      <c r="C69" s="156"/>
      <c r="D69" s="157"/>
      <c r="E69" s="158"/>
      <c r="F69" s="158"/>
      <c r="G69" s="158"/>
      <c r="H69" s="158"/>
      <c r="I69" s="158"/>
      <c r="J69" s="158"/>
      <c r="K69" s="157"/>
    </row>
    <row r="70" spans="1:3" ht="12.75">
      <c r="A70" s="130"/>
      <c r="B70" s="134" t="s">
        <v>341</v>
      </c>
      <c r="C70" s="134"/>
    </row>
    <row r="71" spans="2:11" s="130" customFormat="1" ht="12.75">
      <c r="B71" s="134"/>
      <c r="C71" s="127">
        <v>2012</v>
      </c>
      <c r="D71" s="128">
        <v>98119</v>
      </c>
      <c r="E71" s="128">
        <v>1237</v>
      </c>
      <c r="F71" s="128">
        <v>3879</v>
      </c>
      <c r="G71" s="128">
        <v>7388</v>
      </c>
      <c r="H71" s="128">
        <v>30216</v>
      </c>
      <c r="I71" s="128">
        <v>24632</v>
      </c>
      <c r="J71" s="128">
        <v>30766</v>
      </c>
      <c r="K71" s="144" t="s">
        <v>340</v>
      </c>
    </row>
    <row r="72" spans="2:11" s="130" customFormat="1" ht="12.75">
      <c r="B72" s="134"/>
      <c r="C72" s="127">
        <v>2011</v>
      </c>
      <c r="D72" s="128">
        <v>97220</v>
      </c>
      <c r="E72" s="128">
        <v>1234</v>
      </c>
      <c r="F72" s="128">
        <v>3883</v>
      </c>
      <c r="G72" s="128">
        <v>7443</v>
      </c>
      <c r="H72" s="128">
        <v>30370</v>
      </c>
      <c r="I72" s="128">
        <v>24319</v>
      </c>
      <c r="J72" s="128">
        <v>29971</v>
      </c>
      <c r="K72" s="144" t="s">
        <v>340</v>
      </c>
    </row>
    <row r="73" spans="2:11" s="130" customFormat="1" ht="12.75">
      <c r="B73" s="134"/>
      <c r="C73" s="127">
        <v>2010</v>
      </c>
      <c r="D73" s="128">
        <v>96325</v>
      </c>
      <c r="E73" s="128">
        <v>1279</v>
      </c>
      <c r="F73" s="128">
        <v>3931</v>
      </c>
      <c r="G73" s="128">
        <v>7705</v>
      </c>
      <c r="H73" s="128">
        <v>30682</v>
      </c>
      <c r="I73" s="128">
        <v>23570</v>
      </c>
      <c r="J73" s="128">
        <v>29158</v>
      </c>
      <c r="K73" s="144" t="s">
        <v>340</v>
      </c>
    </row>
    <row r="74" spans="2:11" s="130" customFormat="1" ht="12.75">
      <c r="B74" s="146"/>
      <c r="C74" s="146">
        <v>2009</v>
      </c>
      <c r="D74" s="147">
        <v>95518</v>
      </c>
      <c r="E74" s="147">
        <v>1372</v>
      </c>
      <c r="F74" s="147">
        <v>4027</v>
      </c>
      <c r="G74" s="147">
        <v>7754</v>
      </c>
      <c r="H74" s="147">
        <v>30025</v>
      </c>
      <c r="I74" s="147">
        <v>23634</v>
      </c>
      <c r="J74" s="147">
        <v>28706</v>
      </c>
      <c r="K74" s="144" t="s">
        <v>340</v>
      </c>
    </row>
    <row r="75" spans="2:11" s="130" customFormat="1" ht="12.75">
      <c r="B75" s="146"/>
      <c r="C75" s="146">
        <v>2008</v>
      </c>
      <c r="D75" s="159">
        <v>94470</v>
      </c>
      <c r="E75" s="159">
        <v>1310</v>
      </c>
      <c r="F75" s="159">
        <v>4136</v>
      </c>
      <c r="G75" s="159">
        <v>7853</v>
      </c>
      <c r="H75" s="159">
        <v>29491</v>
      </c>
      <c r="I75" s="159">
        <v>23247</v>
      </c>
      <c r="J75" s="159">
        <v>28433</v>
      </c>
      <c r="K75" s="144" t="s">
        <v>340</v>
      </c>
    </row>
    <row r="76" spans="1:11" ht="12.75">
      <c r="A76" s="130"/>
      <c r="C76" s="127">
        <v>2007</v>
      </c>
      <c r="D76" s="128">
        <v>93421</v>
      </c>
      <c r="E76" s="128">
        <v>1458</v>
      </c>
      <c r="F76" s="128">
        <v>4249</v>
      </c>
      <c r="G76" s="128">
        <v>8294</v>
      </c>
      <c r="H76" s="128">
        <v>29604</v>
      </c>
      <c r="I76" s="128">
        <v>22219</v>
      </c>
      <c r="J76" s="128">
        <v>27596</v>
      </c>
      <c r="K76" s="129" t="s">
        <v>340</v>
      </c>
    </row>
    <row r="77" spans="1:11" ht="12.75">
      <c r="A77" s="130"/>
      <c r="C77" s="127">
        <v>2006</v>
      </c>
      <c r="D77" s="128">
        <v>92233</v>
      </c>
      <c r="E77" s="128">
        <v>1472</v>
      </c>
      <c r="F77" s="128">
        <v>4395</v>
      </c>
      <c r="G77" s="128">
        <v>7940</v>
      </c>
      <c r="H77" s="128">
        <v>29380</v>
      </c>
      <c r="I77" s="128">
        <v>22136</v>
      </c>
      <c r="J77" s="128">
        <v>26910</v>
      </c>
      <c r="K77" s="129" t="s">
        <v>340</v>
      </c>
    </row>
    <row r="78" spans="1:11" ht="12.75">
      <c r="A78" s="130"/>
      <c r="C78" s="127">
        <v>2005</v>
      </c>
      <c r="D78" s="128">
        <v>90899</v>
      </c>
      <c r="E78" s="128">
        <v>1505</v>
      </c>
      <c r="F78" s="128">
        <v>4402</v>
      </c>
      <c r="G78" s="128">
        <v>7787</v>
      </c>
      <c r="H78" s="128">
        <v>29151</v>
      </c>
      <c r="I78" s="128">
        <v>21794</v>
      </c>
      <c r="J78" s="128">
        <v>26259</v>
      </c>
      <c r="K78" s="129" t="s">
        <v>340</v>
      </c>
    </row>
    <row r="79" spans="1:11" ht="12.75">
      <c r="A79" s="130"/>
      <c r="C79" s="127">
        <v>2004</v>
      </c>
      <c r="D79" s="128">
        <v>89558</v>
      </c>
      <c r="E79" s="128">
        <v>1496</v>
      </c>
      <c r="F79" s="128">
        <v>4308</v>
      </c>
      <c r="G79" s="128">
        <v>7766</v>
      </c>
      <c r="H79" s="128">
        <v>27889</v>
      </c>
      <c r="I79" s="128">
        <v>21763</v>
      </c>
      <c r="J79" s="128">
        <v>26336</v>
      </c>
      <c r="K79" s="129" t="s">
        <v>340</v>
      </c>
    </row>
    <row r="80" spans="1:11" ht="12.75">
      <c r="A80" s="130"/>
      <c r="C80" s="127">
        <v>2003</v>
      </c>
      <c r="D80" s="128">
        <v>88597</v>
      </c>
      <c r="E80" s="128">
        <v>1482</v>
      </c>
      <c r="F80" s="128">
        <v>4566</v>
      </c>
      <c r="G80" s="128">
        <v>8026</v>
      </c>
      <c r="H80" s="128">
        <v>27356</v>
      </c>
      <c r="I80" s="128">
        <v>21568</v>
      </c>
      <c r="J80" s="128">
        <v>25598</v>
      </c>
      <c r="K80" s="129" t="s">
        <v>340</v>
      </c>
    </row>
    <row r="81" spans="1:11" ht="12.75">
      <c r="A81" s="130"/>
      <c r="C81" s="127">
        <v>2002</v>
      </c>
      <c r="D81" s="128">
        <v>86996</v>
      </c>
      <c r="E81" s="128">
        <v>1457</v>
      </c>
      <c r="F81" s="128">
        <v>4743</v>
      </c>
      <c r="G81" s="128">
        <v>7894</v>
      </c>
      <c r="H81" s="128">
        <v>26947</v>
      </c>
      <c r="I81" s="128">
        <v>21127</v>
      </c>
      <c r="J81" s="128">
        <v>24828</v>
      </c>
      <c r="K81" s="129" t="s">
        <v>340</v>
      </c>
    </row>
    <row r="82" spans="1:11" ht="12.75">
      <c r="A82" s="130"/>
      <c r="C82" s="127">
        <v>2001</v>
      </c>
      <c r="D82" s="128">
        <v>86096</v>
      </c>
      <c r="E82" s="128">
        <v>1419</v>
      </c>
      <c r="F82" s="128">
        <v>4673</v>
      </c>
      <c r="G82" s="128">
        <v>7615</v>
      </c>
      <c r="H82" s="128">
        <v>26956</v>
      </c>
      <c r="I82" s="128">
        <v>21120</v>
      </c>
      <c r="J82" s="128">
        <v>24313</v>
      </c>
      <c r="K82" s="129" t="s">
        <v>340</v>
      </c>
    </row>
    <row r="83" spans="1:11" ht="12.75">
      <c r="A83" s="130"/>
      <c r="C83" s="127">
        <v>2000</v>
      </c>
      <c r="D83" s="128">
        <v>83611</v>
      </c>
      <c r="E83" s="128">
        <v>1341</v>
      </c>
      <c r="F83" s="128">
        <v>4577</v>
      </c>
      <c r="G83" s="128">
        <v>7298</v>
      </c>
      <c r="H83" s="128">
        <v>26651</v>
      </c>
      <c r="I83" s="128">
        <v>20493</v>
      </c>
      <c r="J83" s="128">
        <v>23252</v>
      </c>
      <c r="K83" s="129" t="s">
        <v>340</v>
      </c>
    </row>
    <row r="84" spans="1:11" ht="12.75">
      <c r="A84" s="130"/>
      <c r="C84" s="127">
        <v>1999</v>
      </c>
      <c r="D84" s="128">
        <v>82917</v>
      </c>
      <c r="E84" s="128">
        <v>1339</v>
      </c>
      <c r="F84" s="128">
        <v>4651</v>
      </c>
      <c r="G84" s="128">
        <v>7736</v>
      </c>
      <c r="H84" s="128">
        <v>26368</v>
      </c>
      <c r="I84" s="128">
        <v>20043</v>
      </c>
      <c r="J84" s="128">
        <v>22782</v>
      </c>
      <c r="K84" s="129" t="s">
        <v>340</v>
      </c>
    </row>
    <row r="85" spans="1:11" ht="12.75">
      <c r="A85" s="130"/>
      <c r="C85" s="127">
        <v>1998</v>
      </c>
      <c r="D85" s="128">
        <v>82376</v>
      </c>
      <c r="E85" s="128">
        <v>1431</v>
      </c>
      <c r="F85" s="128">
        <v>4727</v>
      </c>
      <c r="G85" s="128">
        <v>8017</v>
      </c>
      <c r="H85" s="128">
        <v>26575</v>
      </c>
      <c r="I85" s="128">
        <v>19792</v>
      </c>
      <c r="J85" s="128">
        <v>21832</v>
      </c>
      <c r="K85" s="129" t="s">
        <v>340</v>
      </c>
    </row>
    <row r="86" spans="1:11" ht="12.75">
      <c r="A86" s="130"/>
      <c r="C86" s="127">
        <v>1997</v>
      </c>
      <c r="D86" s="128">
        <v>81620</v>
      </c>
      <c r="E86" s="128">
        <v>1454</v>
      </c>
      <c r="F86" s="128">
        <v>5023</v>
      </c>
      <c r="G86" s="128">
        <v>8212</v>
      </c>
      <c r="H86" s="128">
        <v>26226</v>
      </c>
      <c r="I86" s="128">
        <v>19332</v>
      </c>
      <c r="J86" s="128">
        <v>21374</v>
      </c>
      <c r="K86" s="129" t="s">
        <v>340</v>
      </c>
    </row>
    <row r="87" spans="1:11" ht="12.75">
      <c r="A87" s="130"/>
      <c r="C87" s="127">
        <v>1996</v>
      </c>
      <c r="D87" s="128">
        <v>80339</v>
      </c>
      <c r="E87" s="128">
        <v>1537</v>
      </c>
      <c r="F87" s="128">
        <v>5067</v>
      </c>
      <c r="G87" s="128">
        <v>7930</v>
      </c>
      <c r="H87" s="128">
        <v>25649</v>
      </c>
      <c r="I87" s="128">
        <v>19301</v>
      </c>
      <c r="J87" s="128">
        <v>20854</v>
      </c>
      <c r="K87" s="129" t="s">
        <v>340</v>
      </c>
    </row>
    <row r="88" spans="1:11" ht="12.75">
      <c r="A88" s="130"/>
      <c r="C88" s="127">
        <v>1995</v>
      </c>
      <c r="D88" s="128">
        <v>79463</v>
      </c>
      <c r="E88" s="128">
        <v>1598</v>
      </c>
      <c r="F88" s="128">
        <v>5231</v>
      </c>
      <c r="G88" s="128">
        <v>7691</v>
      </c>
      <c r="H88" s="128">
        <v>25378</v>
      </c>
      <c r="I88" s="128">
        <v>18933</v>
      </c>
      <c r="J88" s="128">
        <v>20631</v>
      </c>
      <c r="K88" s="129" t="s">
        <v>340</v>
      </c>
    </row>
    <row r="89" spans="1:11" ht="12.75">
      <c r="A89" s="130"/>
      <c r="C89" s="127">
        <v>1994</v>
      </c>
      <c r="D89" s="128">
        <v>78539</v>
      </c>
      <c r="E89" s="128">
        <v>1669</v>
      </c>
      <c r="F89" s="128">
        <v>5427</v>
      </c>
      <c r="G89" s="128">
        <v>7789</v>
      </c>
      <c r="H89" s="128">
        <v>25404</v>
      </c>
      <c r="I89" s="128">
        <v>18544</v>
      </c>
      <c r="J89" s="128">
        <v>19705</v>
      </c>
      <c r="K89" s="129" t="s">
        <v>340</v>
      </c>
    </row>
    <row r="90" spans="1:11" ht="12.75">
      <c r="A90" s="130"/>
      <c r="C90" s="127">
        <v>1993</v>
      </c>
      <c r="D90" s="128">
        <v>77644</v>
      </c>
      <c r="E90" s="128">
        <v>1709</v>
      </c>
      <c r="F90" s="128">
        <v>5594</v>
      </c>
      <c r="G90" s="128">
        <v>7821</v>
      </c>
      <c r="H90" s="128">
        <v>25766</v>
      </c>
      <c r="I90" s="128">
        <v>17521</v>
      </c>
      <c r="J90" s="128">
        <v>19234</v>
      </c>
      <c r="K90" s="129" t="s">
        <v>340</v>
      </c>
    </row>
    <row r="91" spans="1:11" ht="12.75">
      <c r="A91" s="130"/>
      <c r="C91" s="127">
        <v>1992</v>
      </c>
      <c r="D91" s="128">
        <v>76579</v>
      </c>
      <c r="E91" s="128">
        <v>1737</v>
      </c>
      <c r="F91" s="128">
        <v>5726</v>
      </c>
      <c r="G91" s="128">
        <v>8085</v>
      </c>
      <c r="H91" s="128">
        <v>25774</v>
      </c>
      <c r="I91" s="128">
        <v>16631</v>
      </c>
      <c r="J91" s="128">
        <v>18627</v>
      </c>
      <c r="K91" s="129" t="s">
        <v>340</v>
      </c>
    </row>
    <row r="92" spans="1:11" ht="12.75">
      <c r="A92" s="130"/>
      <c r="C92" s="127">
        <v>1991</v>
      </c>
      <c r="D92" s="128">
        <v>75487</v>
      </c>
      <c r="E92" s="128">
        <v>2018</v>
      </c>
      <c r="F92" s="128">
        <v>6299</v>
      </c>
      <c r="G92" s="128">
        <v>7887</v>
      </c>
      <c r="H92" s="128">
        <v>27189</v>
      </c>
      <c r="I92" s="128">
        <v>13720</v>
      </c>
      <c r="J92" s="128">
        <v>18373</v>
      </c>
      <c r="K92" s="129">
        <v>12.8</v>
      </c>
    </row>
    <row r="93" spans="1:11" ht="12.75">
      <c r="A93" s="130"/>
      <c r="C93" s="127">
        <v>1990</v>
      </c>
      <c r="D93" s="128">
        <v>74421</v>
      </c>
      <c r="E93" s="128">
        <v>2004</v>
      </c>
      <c r="F93" s="128">
        <v>6557</v>
      </c>
      <c r="G93" s="128">
        <v>8000</v>
      </c>
      <c r="H93" s="128">
        <v>26426</v>
      </c>
      <c r="I93" s="128">
        <v>13271</v>
      </c>
      <c r="J93" s="128">
        <v>18164</v>
      </c>
      <c r="K93" s="129">
        <v>12.8</v>
      </c>
    </row>
    <row r="94" spans="1:11" ht="12.75">
      <c r="A94" s="130"/>
      <c r="C94" s="127">
        <v>1989</v>
      </c>
      <c r="D94" s="128">
        <v>73225</v>
      </c>
      <c r="E94" s="128">
        <v>1956</v>
      </c>
      <c r="F94" s="128">
        <v>6659</v>
      </c>
      <c r="G94" s="128">
        <v>8076</v>
      </c>
      <c r="H94" s="128">
        <v>25897</v>
      </c>
      <c r="I94" s="128">
        <v>12725</v>
      </c>
      <c r="J94" s="128">
        <v>17913</v>
      </c>
      <c r="K94" s="129">
        <v>12.8</v>
      </c>
    </row>
    <row r="95" spans="1:11" ht="12.75">
      <c r="A95" s="130"/>
      <c r="C95" s="127">
        <v>1988</v>
      </c>
      <c r="D95" s="128">
        <v>71911</v>
      </c>
      <c r="E95" s="128">
        <v>1852</v>
      </c>
      <c r="F95" s="128">
        <v>6849</v>
      </c>
      <c r="G95" s="128">
        <v>8247</v>
      </c>
      <c r="H95" s="128">
        <v>25638</v>
      </c>
      <c r="I95" s="128">
        <v>12057</v>
      </c>
      <c r="J95" s="128">
        <v>17268</v>
      </c>
      <c r="K95" s="129">
        <v>12.7</v>
      </c>
    </row>
    <row r="96" spans="1:11" ht="12.75">
      <c r="A96" s="130"/>
      <c r="C96" s="127">
        <v>1987</v>
      </c>
      <c r="D96" s="128">
        <v>70677</v>
      </c>
      <c r="E96" s="128">
        <v>1794</v>
      </c>
      <c r="F96" s="128">
        <v>7259</v>
      </c>
      <c r="G96" s="128">
        <v>7909</v>
      </c>
      <c r="H96" s="128">
        <v>24998</v>
      </c>
      <c r="I96" s="128">
        <v>12062</v>
      </c>
      <c r="J96" s="128">
        <v>16654</v>
      </c>
      <c r="K96" s="129">
        <v>12.7</v>
      </c>
    </row>
    <row r="97" spans="1:11" ht="12.75">
      <c r="A97" s="130"/>
      <c r="C97" s="127">
        <v>1986</v>
      </c>
      <c r="D97" s="128">
        <v>69503</v>
      </c>
      <c r="E97" s="128">
        <v>1978</v>
      </c>
      <c r="F97" s="128">
        <v>7446</v>
      </c>
      <c r="G97" s="128">
        <v>7872</v>
      </c>
      <c r="H97" s="128">
        <v>24260</v>
      </c>
      <c r="I97" s="128">
        <v>11856</v>
      </c>
      <c r="J97" s="128">
        <v>16091</v>
      </c>
      <c r="K97" s="129">
        <v>12.7</v>
      </c>
    </row>
    <row r="98" spans="1:11" ht="12.75">
      <c r="A98" s="130"/>
      <c r="C98" s="127">
        <v>1985</v>
      </c>
      <c r="D98" s="128">
        <v>67756</v>
      </c>
      <c r="E98" s="128">
        <v>1947</v>
      </c>
      <c r="F98" s="128">
        <v>7629</v>
      </c>
      <c r="G98" s="128">
        <v>7783</v>
      </c>
      <c r="H98" s="128">
        <v>23552</v>
      </c>
      <c r="I98" s="128">
        <v>11164</v>
      </c>
      <c r="J98" s="128">
        <v>15682</v>
      </c>
      <c r="K98" s="129">
        <v>12.7</v>
      </c>
    </row>
    <row r="99" spans="1:11" ht="12.75">
      <c r="A99" s="130"/>
      <c r="C99" s="127">
        <v>1984</v>
      </c>
      <c r="D99" s="128">
        <v>66350</v>
      </c>
      <c r="E99" s="128">
        <v>1945</v>
      </c>
      <c r="F99" s="128">
        <v>7688</v>
      </c>
      <c r="G99" s="128">
        <v>7837</v>
      </c>
      <c r="H99" s="128">
        <v>22990</v>
      </c>
      <c r="I99" s="128">
        <v>10678</v>
      </c>
      <c r="J99" s="128">
        <v>15211</v>
      </c>
      <c r="K99" s="129">
        <v>12.7</v>
      </c>
    </row>
    <row r="100" spans="1:11" ht="12.75">
      <c r="A100" s="130"/>
      <c r="C100" s="127">
        <v>1983</v>
      </c>
      <c r="D100" s="128">
        <v>65004</v>
      </c>
      <c r="E100" s="128">
        <v>2103</v>
      </c>
      <c r="F100" s="128">
        <v>7750</v>
      </c>
      <c r="G100" s="128">
        <v>7867</v>
      </c>
      <c r="H100" s="128">
        <v>22048</v>
      </c>
      <c r="I100" s="128">
        <v>10310</v>
      </c>
      <c r="J100" s="128">
        <v>14926</v>
      </c>
      <c r="K100" s="129">
        <v>12.7</v>
      </c>
    </row>
    <row r="101" spans="1:11" ht="12.75">
      <c r="A101" s="130"/>
      <c r="C101" s="127">
        <v>1982</v>
      </c>
      <c r="D101" s="128">
        <v>63764</v>
      </c>
      <c r="E101" s="128">
        <v>2074</v>
      </c>
      <c r="F101" s="128">
        <v>7987</v>
      </c>
      <c r="G101" s="128">
        <v>7960</v>
      </c>
      <c r="H101" s="128">
        <v>21749</v>
      </c>
      <c r="I101" s="128">
        <v>10020</v>
      </c>
      <c r="J101" s="128">
        <v>13974</v>
      </c>
      <c r="K101" s="129">
        <v>12.6</v>
      </c>
    </row>
    <row r="102" spans="1:11" ht="12.75">
      <c r="A102" s="130"/>
      <c r="C102" s="127">
        <v>1981</v>
      </c>
      <c r="D102" s="128">
        <v>62509</v>
      </c>
      <c r="E102" s="128">
        <v>2141</v>
      </c>
      <c r="F102" s="128">
        <v>8322</v>
      </c>
      <c r="G102" s="128">
        <v>8084</v>
      </c>
      <c r="H102" s="128">
        <v>21019</v>
      </c>
      <c r="I102" s="128">
        <v>9734</v>
      </c>
      <c r="J102" s="128">
        <v>13208</v>
      </c>
      <c r="K102" s="129">
        <v>12.6</v>
      </c>
    </row>
    <row r="103" spans="1:11" ht="12.75">
      <c r="A103" s="130"/>
      <c r="C103" s="127">
        <v>1980</v>
      </c>
      <c r="D103" s="128">
        <v>61389</v>
      </c>
      <c r="E103" s="128">
        <v>2212</v>
      </c>
      <c r="F103" s="128">
        <v>8627</v>
      </c>
      <c r="G103" s="128">
        <v>8046</v>
      </c>
      <c r="H103" s="128">
        <v>20080</v>
      </c>
      <c r="I103" s="128">
        <v>9593</v>
      </c>
      <c r="J103" s="128">
        <v>12832</v>
      </c>
      <c r="K103" s="129">
        <v>12.6</v>
      </c>
    </row>
    <row r="104" spans="1:11" ht="12.75">
      <c r="A104" s="130"/>
      <c r="C104" s="127">
        <v>1979</v>
      </c>
      <c r="D104" s="128">
        <v>58986</v>
      </c>
      <c r="E104" s="128">
        <v>2190</v>
      </c>
      <c r="F104" s="128">
        <v>8785</v>
      </c>
      <c r="G104" s="128">
        <v>7636</v>
      </c>
      <c r="H104" s="128">
        <v>19250</v>
      </c>
      <c r="I104" s="128">
        <v>9100</v>
      </c>
      <c r="J104" s="128">
        <v>12025</v>
      </c>
      <c r="K104" s="129">
        <v>12.6</v>
      </c>
    </row>
    <row r="105" spans="1:11" ht="12.75">
      <c r="A105" s="130"/>
      <c r="C105" s="127">
        <v>1978</v>
      </c>
      <c r="D105" s="128">
        <v>57922</v>
      </c>
      <c r="E105" s="128">
        <v>2230</v>
      </c>
      <c r="F105" s="128">
        <v>9195</v>
      </c>
      <c r="G105" s="128">
        <v>7821</v>
      </c>
      <c r="H105" s="128">
        <v>18620</v>
      </c>
      <c r="I105" s="128">
        <v>8657</v>
      </c>
      <c r="J105" s="128">
        <v>11398</v>
      </c>
      <c r="K105" s="129">
        <v>12.5</v>
      </c>
    </row>
    <row r="106" spans="1:11" ht="12.75">
      <c r="A106" s="130"/>
      <c r="C106" s="127">
        <v>1977</v>
      </c>
      <c r="D106" s="128">
        <v>56917</v>
      </c>
      <c r="E106" s="128">
        <v>2296</v>
      </c>
      <c r="F106" s="128">
        <v>9330</v>
      </c>
      <c r="G106" s="128">
        <v>7969</v>
      </c>
      <c r="H106" s="128">
        <v>18290</v>
      </c>
      <c r="I106" s="128">
        <v>8104</v>
      </c>
      <c r="J106" s="128">
        <v>10926</v>
      </c>
      <c r="K106" s="129">
        <v>12.5</v>
      </c>
    </row>
    <row r="107" spans="1:11" ht="12.75">
      <c r="A107" s="130"/>
      <c r="C107" s="127">
        <v>1976</v>
      </c>
      <c r="D107" s="128">
        <v>55902</v>
      </c>
      <c r="E107" s="128">
        <v>2371</v>
      </c>
      <c r="F107" s="128">
        <v>9463</v>
      </c>
      <c r="G107" s="128">
        <v>7923</v>
      </c>
      <c r="H107" s="128">
        <v>18048</v>
      </c>
      <c r="I107" s="128">
        <v>7699</v>
      </c>
      <c r="J107" s="128">
        <v>10397</v>
      </c>
      <c r="K107" s="129">
        <v>12.5</v>
      </c>
    </row>
    <row r="108" spans="1:11" ht="12.75">
      <c r="A108" s="130"/>
      <c r="C108" s="127">
        <v>1975</v>
      </c>
      <c r="D108" s="128">
        <v>55036</v>
      </c>
      <c r="E108" s="128">
        <v>2568</v>
      </c>
      <c r="F108" s="128">
        <v>9760</v>
      </c>
      <c r="G108" s="128">
        <v>7985</v>
      </c>
      <c r="H108" s="128">
        <v>17769</v>
      </c>
      <c r="I108" s="128">
        <v>7274</v>
      </c>
      <c r="J108" s="128">
        <v>9679</v>
      </c>
      <c r="K108" s="129">
        <v>12.4</v>
      </c>
    </row>
    <row r="109" spans="1:11" ht="12.75">
      <c r="A109" s="130"/>
      <c r="C109" s="127">
        <v>1974</v>
      </c>
      <c r="D109" s="128">
        <v>54167</v>
      </c>
      <c r="E109" s="128">
        <v>2637</v>
      </c>
      <c r="F109" s="128">
        <v>10186</v>
      </c>
      <c r="G109" s="128">
        <v>7966</v>
      </c>
      <c r="H109" s="128">
        <v>17488</v>
      </c>
      <c r="I109" s="128">
        <v>6756</v>
      </c>
      <c r="J109" s="128">
        <v>9135</v>
      </c>
      <c r="K109" s="129">
        <v>12.4</v>
      </c>
    </row>
    <row r="110" spans="1:11" ht="12.75">
      <c r="A110" s="130"/>
      <c r="C110" s="127">
        <v>1973</v>
      </c>
      <c r="D110" s="128">
        <v>53067</v>
      </c>
      <c r="E110" s="128">
        <v>2598</v>
      </c>
      <c r="F110" s="128">
        <v>10488</v>
      </c>
      <c r="G110" s="128">
        <v>8120</v>
      </c>
      <c r="H110" s="128">
        <v>17011</v>
      </c>
      <c r="I110" s="128">
        <v>6376</v>
      </c>
      <c r="J110" s="128">
        <v>8473</v>
      </c>
      <c r="K110" s="129">
        <v>12.3</v>
      </c>
    </row>
    <row r="111" spans="1:11" ht="12.75">
      <c r="A111" s="130"/>
      <c r="C111" s="127">
        <v>1972</v>
      </c>
      <c r="D111" s="128">
        <v>52351</v>
      </c>
      <c r="E111" s="128">
        <v>2634</v>
      </c>
      <c r="F111" s="128">
        <v>10854</v>
      </c>
      <c r="G111" s="128">
        <v>8413</v>
      </c>
      <c r="H111" s="128">
        <v>16424</v>
      </c>
      <c r="I111" s="128">
        <v>5972</v>
      </c>
      <c r="J111" s="128">
        <v>8055</v>
      </c>
      <c r="K111" s="129">
        <v>12.3</v>
      </c>
    </row>
    <row r="112" spans="1:11" ht="12.75">
      <c r="A112" s="130"/>
      <c r="C112" s="127">
        <v>1971</v>
      </c>
      <c r="D112" s="128">
        <v>52357</v>
      </c>
      <c r="E112" s="128">
        <v>2933</v>
      </c>
      <c r="F112" s="128">
        <v>11703</v>
      </c>
      <c r="G112" s="128">
        <v>8264</v>
      </c>
      <c r="H112" s="128">
        <v>16008</v>
      </c>
      <c r="I112" s="128">
        <v>5798</v>
      </c>
      <c r="J112" s="128">
        <v>7653</v>
      </c>
      <c r="K112" s="129">
        <v>12.2</v>
      </c>
    </row>
    <row r="113" spans="1:11" ht="12.75">
      <c r="A113" s="130"/>
      <c r="C113" s="127">
        <v>1970</v>
      </c>
      <c r="D113" s="128">
        <v>51784</v>
      </c>
      <c r="E113" s="128">
        <v>3031</v>
      </c>
      <c r="F113" s="128">
        <v>11925</v>
      </c>
      <c r="G113" s="128">
        <v>8355</v>
      </c>
      <c r="H113" s="128">
        <v>15571</v>
      </c>
      <c r="I113" s="128">
        <v>5580</v>
      </c>
      <c r="J113" s="128">
        <v>7321</v>
      </c>
      <c r="K113" s="129">
        <v>12.2</v>
      </c>
    </row>
    <row r="114" spans="1:11" ht="12.75">
      <c r="A114" s="130"/>
      <c r="C114" s="127">
        <v>1969</v>
      </c>
      <c r="D114" s="128">
        <v>51031</v>
      </c>
      <c r="E114" s="128">
        <v>3095</v>
      </c>
      <c r="F114" s="128">
        <v>12182</v>
      </c>
      <c r="G114" s="128">
        <v>8398</v>
      </c>
      <c r="H114" s="128">
        <v>15177</v>
      </c>
      <c r="I114" s="128">
        <v>5263</v>
      </c>
      <c r="J114" s="128">
        <v>6917</v>
      </c>
      <c r="K114" s="129">
        <v>12.1</v>
      </c>
    </row>
    <row r="115" spans="1:11" ht="12.75">
      <c r="A115" s="130"/>
      <c r="C115" s="127">
        <v>1968</v>
      </c>
      <c r="D115" s="128">
        <v>50510</v>
      </c>
      <c r="E115" s="128">
        <v>3261</v>
      </c>
      <c r="F115" s="128">
        <v>12407</v>
      </c>
      <c r="G115" s="128">
        <v>8564</v>
      </c>
      <c r="H115" s="128">
        <v>14613</v>
      </c>
      <c r="I115" s="128">
        <v>4945</v>
      </c>
      <c r="J115" s="128">
        <v>6721</v>
      </c>
      <c r="K115" s="129">
        <v>12.1</v>
      </c>
    </row>
    <row r="116" spans="1:11" ht="12.75">
      <c r="A116" s="130"/>
      <c r="C116" s="127">
        <v>1967</v>
      </c>
      <c r="D116" s="128">
        <v>49756</v>
      </c>
      <c r="E116" s="128">
        <v>3417</v>
      </c>
      <c r="F116" s="128">
        <v>12736</v>
      </c>
      <c r="G116" s="128">
        <v>8463</v>
      </c>
      <c r="H116" s="128">
        <v>14015</v>
      </c>
      <c r="I116" s="128">
        <v>4755</v>
      </c>
      <c r="J116" s="128">
        <v>6372</v>
      </c>
      <c r="K116" s="129">
        <v>12</v>
      </c>
    </row>
    <row r="117" spans="1:11" ht="12.75">
      <c r="A117" s="130"/>
      <c r="C117" s="127">
        <v>1966</v>
      </c>
      <c r="D117" s="128">
        <v>49410</v>
      </c>
      <c r="E117" s="128">
        <v>3614</v>
      </c>
      <c r="F117" s="128">
        <v>12992</v>
      </c>
      <c r="G117" s="128">
        <v>8611</v>
      </c>
      <c r="H117" s="128">
        <v>13672</v>
      </c>
      <c r="I117" s="128">
        <v>4342</v>
      </c>
      <c r="J117" s="128">
        <v>6180</v>
      </c>
      <c r="K117" s="129">
        <v>11.8</v>
      </c>
    </row>
    <row r="118" spans="1:11" ht="12.75">
      <c r="A118" s="130"/>
      <c r="C118" s="127">
        <v>1965</v>
      </c>
      <c r="D118" s="128">
        <v>49242</v>
      </c>
      <c r="E118" s="128">
        <v>3774</v>
      </c>
      <c r="F118" s="128">
        <v>13308</v>
      </c>
      <c r="G118" s="128">
        <v>8529</v>
      </c>
      <c r="H118" s="128">
        <v>13334</v>
      </c>
      <c r="I118" s="128">
        <v>4370</v>
      </c>
      <c r="J118" s="128">
        <v>5923</v>
      </c>
      <c r="K118" s="129">
        <v>11.7</v>
      </c>
    </row>
    <row r="119" spans="1:11" ht="12.75">
      <c r="A119" s="130"/>
      <c r="C119" s="127">
        <v>1964</v>
      </c>
      <c r="D119" s="128">
        <v>48975</v>
      </c>
      <c r="E119" s="128">
        <v>3959</v>
      </c>
      <c r="F119" s="128">
        <v>13467</v>
      </c>
      <c r="G119" s="128">
        <v>8537</v>
      </c>
      <c r="H119" s="128">
        <v>12902</v>
      </c>
      <c r="I119" s="128">
        <v>4394</v>
      </c>
      <c r="J119" s="128">
        <v>5714</v>
      </c>
      <c r="K119" s="129">
        <v>11.5</v>
      </c>
    </row>
    <row r="120" spans="1:11" ht="12.75">
      <c r="A120" s="130"/>
      <c r="C120" s="127">
        <v>1962</v>
      </c>
      <c r="D120" s="128">
        <v>48283</v>
      </c>
      <c r="E120" s="128">
        <v>4213</v>
      </c>
      <c r="F120" s="128">
        <v>13927</v>
      </c>
      <c r="G120" s="128">
        <v>8399</v>
      </c>
      <c r="H120" s="128">
        <v>11932</v>
      </c>
      <c r="I120" s="128">
        <v>4315</v>
      </c>
      <c r="J120" s="128">
        <v>5497</v>
      </c>
      <c r="K120" s="129">
        <v>11.1</v>
      </c>
    </row>
    <row r="121" spans="1:11" ht="12.75">
      <c r="A121" s="130"/>
      <c r="C121" s="127">
        <v>1960</v>
      </c>
      <c r="D121" s="128">
        <v>47997</v>
      </c>
      <c r="E121" s="128">
        <v>4522</v>
      </c>
      <c r="F121" s="128">
        <v>15562</v>
      </c>
      <c r="G121" s="128">
        <v>8988</v>
      </c>
      <c r="H121" s="128">
        <v>10175</v>
      </c>
      <c r="I121" s="128">
        <v>4127</v>
      </c>
      <c r="J121" s="128">
        <v>4626</v>
      </c>
      <c r="K121" s="129">
        <v>10.3</v>
      </c>
    </row>
    <row r="122" spans="1:11" ht="12.75">
      <c r="A122" s="130"/>
      <c r="C122" s="127">
        <v>1959</v>
      </c>
      <c r="D122" s="128">
        <v>47041</v>
      </c>
      <c r="E122" s="128">
        <v>4257</v>
      </c>
      <c r="F122" s="128">
        <v>14039</v>
      </c>
      <c r="G122" s="128">
        <v>8326</v>
      </c>
      <c r="H122" s="128">
        <v>10870</v>
      </c>
      <c r="I122" s="128">
        <v>3801</v>
      </c>
      <c r="J122" s="128">
        <v>4765</v>
      </c>
      <c r="K122" s="129">
        <v>10.7</v>
      </c>
    </row>
    <row r="123" spans="1:11" ht="12.75">
      <c r="A123" s="130"/>
      <c r="C123" s="127">
        <v>1957</v>
      </c>
      <c r="D123" s="128">
        <v>46208</v>
      </c>
      <c r="E123" s="128">
        <v>4610</v>
      </c>
      <c r="F123" s="128">
        <v>14634</v>
      </c>
      <c r="G123" s="128">
        <v>8003</v>
      </c>
      <c r="H123" s="128">
        <v>10230</v>
      </c>
      <c r="I123" s="128">
        <v>3347</v>
      </c>
      <c r="J123" s="128">
        <v>4359</v>
      </c>
      <c r="K123" s="129">
        <v>10.3</v>
      </c>
    </row>
    <row r="124" spans="1:11" ht="12.75">
      <c r="A124" s="130"/>
      <c r="C124" s="127">
        <v>1952</v>
      </c>
      <c r="D124" s="128">
        <v>42368</v>
      </c>
      <c r="E124" s="128">
        <v>4396</v>
      </c>
      <c r="F124" s="128">
        <v>14876</v>
      </c>
      <c r="G124" s="128">
        <v>7048</v>
      </c>
      <c r="H124" s="128">
        <v>8760</v>
      </c>
      <c r="I124" s="128">
        <v>3164</v>
      </c>
      <c r="J124" s="128">
        <v>3480</v>
      </c>
      <c r="K124" s="129">
        <v>9.7</v>
      </c>
    </row>
    <row r="125" spans="1:11" ht="12.75">
      <c r="A125" s="130"/>
      <c r="C125" s="127">
        <v>1950</v>
      </c>
      <c r="D125" s="128">
        <v>42627</v>
      </c>
      <c r="E125" s="128">
        <v>5074</v>
      </c>
      <c r="F125" s="128">
        <v>15852</v>
      </c>
      <c r="G125" s="128">
        <v>6974</v>
      </c>
      <c r="H125" s="128">
        <v>7511</v>
      </c>
      <c r="I125" s="128">
        <v>2888</v>
      </c>
      <c r="J125" s="128">
        <v>3008</v>
      </c>
      <c r="K125" s="129">
        <v>9</v>
      </c>
    </row>
    <row r="126" spans="1:11" ht="12.75">
      <c r="A126" s="130"/>
      <c r="C126" s="127">
        <v>1947</v>
      </c>
      <c r="D126" s="128">
        <v>40483</v>
      </c>
      <c r="E126" s="128">
        <v>4615</v>
      </c>
      <c r="F126" s="128">
        <v>16086</v>
      </c>
      <c r="G126" s="128">
        <v>6535</v>
      </c>
      <c r="H126" s="128">
        <v>7353</v>
      </c>
      <c r="I126" s="128">
        <v>2625</v>
      </c>
      <c r="J126" s="128">
        <v>2478</v>
      </c>
      <c r="K126" s="129">
        <v>8.9</v>
      </c>
    </row>
    <row r="127" spans="1:11" ht="12.75">
      <c r="A127" s="130"/>
      <c r="C127" s="127">
        <v>1940</v>
      </c>
      <c r="D127" s="128">
        <v>37463</v>
      </c>
      <c r="E127" s="128">
        <v>5550</v>
      </c>
      <c r="F127" s="128">
        <v>17639</v>
      </c>
      <c r="G127" s="128">
        <v>5333</v>
      </c>
      <c r="H127" s="128">
        <v>4507</v>
      </c>
      <c r="I127" s="128">
        <v>1824</v>
      </c>
      <c r="J127" s="128">
        <v>2021</v>
      </c>
      <c r="K127" s="129">
        <v>8.6</v>
      </c>
    </row>
    <row r="128" spans="1:11" ht="12.75">
      <c r="A128" s="156"/>
      <c r="B128" s="156"/>
      <c r="C128" s="156"/>
      <c r="D128" s="157"/>
      <c r="E128" s="158"/>
      <c r="F128" s="158"/>
      <c r="G128" s="158"/>
      <c r="H128" s="158"/>
      <c r="I128" s="158"/>
      <c r="J128" s="158"/>
      <c r="K128" s="157"/>
    </row>
    <row r="129" spans="1:3" ht="12.75">
      <c r="A129" s="130"/>
      <c r="B129" s="134" t="s">
        <v>342</v>
      </c>
      <c r="C129" s="134"/>
    </row>
    <row r="130" spans="2:11" s="130" customFormat="1" ht="12.75">
      <c r="B130" s="134"/>
      <c r="C130" s="127">
        <v>2012</v>
      </c>
      <c r="D130" s="128">
        <v>106460</v>
      </c>
      <c r="E130" s="128">
        <v>1246</v>
      </c>
      <c r="F130" s="128">
        <v>3920</v>
      </c>
      <c r="G130" s="128">
        <v>7604</v>
      </c>
      <c r="H130" s="128">
        <v>31898</v>
      </c>
      <c r="I130" s="128">
        <v>29267</v>
      </c>
      <c r="J130" s="128">
        <v>32524</v>
      </c>
      <c r="K130" s="144" t="s">
        <v>340</v>
      </c>
    </row>
    <row r="131" spans="2:11" s="130" customFormat="1" ht="12.75">
      <c r="B131" s="134"/>
      <c r="C131" s="127">
        <v>2011</v>
      </c>
      <c r="D131" s="128">
        <v>104323</v>
      </c>
      <c r="E131" s="128">
        <v>1355</v>
      </c>
      <c r="F131" s="128">
        <v>3806</v>
      </c>
      <c r="G131" s="128">
        <v>7320</v>
      </c>
      <c r="H131" s="128">
        <v>31541</v>
      </c>
      <c r="I131" s="128">
        <v>28930</v>
      </c>
      <c r="J131" s="128">
        <v>31372</v>
      </c>
      <c r="K131" s="144" t="s">
        <v>340</v>
      </c>
    </row>
    <row r="132" spans="2:11" s="130" customFormat="1" ht="12.75">
      <c r="B132" s="134"/>
      <c r="C132" s="127">
        <v>2010</v>
      </c>
      <c r="D132" s="128">
        <v>103603</v>
      </c>
      <c r="E132" s="128">
        <v>1336</v>
      </c>
      <c r="F132" s="128">
        <v>3904</v>
      </c>
      <c r="G132" s="128">
        <v>7555</v>
      </c>
      <c r="H132" s="128">
        <v>31774</v>
      </c>
      <c r="I132" s="128">
        <v>28350</v>
      </c>
      <c r="J132" s="128">
        <v>30683</v>
      </c>
      <c r="K132" s="144" t="s">
        <v>340</v>
      </c>
    </row>
    <row r="133" spans="2:11" s="130" customFormat="1" ht="12.75">
      <c r="B133" s="146"/>
      <c r="C133" s="146">
        <v>2009</v>
      </c>
      <c r="D133" s="147">
        <v>102767</v>
      </c>
      <c r="E133" s="147">
        <v>1413</v>
      </c>
      <c r="F133" s="147">
        <v>4016</v>
      </c>
      <c r="G133" s="147">
        <v>7833</v>
      </c>
      <c r="H133" s="147">
        <v>31601</v>
      </c>
      <c r="I133" s="147">
        <v>28036</v>
      </c>
      <c r="J133" s="147">
        <v>29868</v>
      </c>
      <c r="K133" s="144" t="s">
        <v>340</v>
      </c>
    </row>
    <row r="134" spans="1:11" ht="12.75">
      <c r="A134" s="130"/>
      <c r="C134" s="127">
        <v>2008</v>
      </c>
      <c r="D134" s="128">
        <v>101835</v>
      </c>
      <c r="E134" s="128">
        <v>1289</v>
      </c>
      <c r="F134" s="128">
        <v>4090</v>
      </c>
      <c r="G134" s="128">
        <v>7663</v>
      </c>
      <c r="H134" s="128">
        <v>31692</v>
      </c>
      <c r="I134" s="128">
        <v>27747</v>
      </c>
      <c r="J134" s="128">
        <v>29354</v>
      </c>
      <c r="K134" s="129" t="s">
        <v>340</v>
      </c>
    </row>
    <row r="135" spans="1:11" ht="12.75">
      <c r="A135" s="130"/>
      <c r="C135" s="127">
        <v>2007</v>
      </c>
      <c r="D135" s="128">
        <v>100897</v>
      </c>
      <c r="E135" s="128">
        <v>1371</v>
      </c>
      <c r="F135" s="128">
        <v>4213</v>
      </c>
      <c r="G135" s="128">
        <v>8157</v>
      </c>
      <c r="H135" s="128">
        <v>31887</v>
      </c>
      <c r="I135" s="128">
        <v>27024</v>
      </c>
      <c r="J135" s="128">
        <v>28245</v>
      </c>
      <c r="K135" s="129" t="s">
        <v>340</v>
      </c>
    </row>
    <row r="136" spans="1:11" ht="12.75">
      <c r="A136" s="130"/>
      <c r="C136" s="127">
        <v>2006</v>
      </c>
      <c r="D136" s="128">
        <v>99651</v>
      </c>
      <c r="E136" s="128">
        <v>1479</v>
      </c>
      <c r="F136" s="128">
        <v>4395</v>
      </c>
      <c r="G136" s="128">
        <v>8215</v>
      </c>
      <c r="H136" s="128">
        <v>31518</v>
      </c>
      <c r="I136" s="128">
        <v>27234</v>
      </c>
      <c r="J136" s="128">
        <v>26810</v>
      </c>
      <c r="K136" s="129" t="s">
        <v>340</v>
      </c>
    </row>
    <row r="137" spans="1:11" ht="12.75">
      <c r="A137" s="130"/>
      <c r="C137" s="127">
        <v>2005</v>
      </c>
      <c r="D137" s="128">
        <v>98467</v>
      </c>
      <c r="E137" s="128">
        <v>1477</v>
      </c>
      <c r="F137" s="128">
        <v>4532</v>
      </c>
      <c r="G137" s="128">
        <v>8311</v>
      </c>
      <c r="H137" s="128">
        <v>31742</v>
      </c>
      <c r="I137" s="128">
        <v>26283</v>
      </c>
      <c r="J137" s="128">
        <v>26122</v>
      </c>
      <c r="K137" s="129" t="s">
        <v>340</v>
      </c>
    </row>
    <row r="138" spans="1:11" ht="12.75">
      <c r="A138" s="130"/>
      <c r="C138" s="127">
        <v>2004</v>
      </c>
      <c r="D138" s="128">
        <v>97319</v>
      </c>
      <c r="E138" s="128">
        <v>1363</v>
      </c>
      <c r="F138" s="128">
        <v>4580</v>
      </c>
      <c r="G138" s="128">
        <v>8233</v>
      </c>
      <c r="H138" s="128">
        <v>31921</v>
      </c>
      <c r="I138" s="128">
        <v>25808</v>
      </c>
      <c r="J138" s="128">
        <v>25413</v>
      </c>
      <c r="K138" s="129" t="s">
        <v>340</v>
      </c>
    </row>
    <row r="139" spans="1:11" ht="12.75">
      <c r="A139" s="130"/>
      <c r="C139" s="127">
        <v>2003</v>
      </c>
      <c r="D139" s="128">
        <v>96586</v>
      </c>
      <c r="E139" s="128">
        <v>1433</v>
      </c>
      <c r="F139" s="128">
        <v>4795</v>
      </c>
      <c r="G139" s="128">
        <v>8297</v>
      </c>
      <c r="H139" s="128">
        <v>31936</v>
      </c>
      <c r="I139" s="128">
        <v>25342</v>
      </c>
      <c r="J139" s="128">
        <v>24784</v>
      </c>
      <c r="K139" s="129" t="s">
        <v>340</v>
      </c>
    </row>
    <row r="140" spans="1:11" ht="12.75">
      <c r="A140" s="130"/>
      <c r="C140" s="127">
        <v>2002</v>
      </c>
      <c r="D140" s="128">
        <v>95146</v>
      </c>
      <c r="E140" s="128">
        <v>1445</v>
      </c>
      <c r="F140" s="128">
        <v>4926</v>
      </c>
      <c r="G140" s="128">
        <v>8484</v>
      </c>
      <c r="H140" s="128">
        <v>31509</v>
      </c>
      <c r="I140" s="128">
        <v>24915</v>
      </c>
      <c r="J140" s="128">
        <v>23868</v>
      </c>
      <c r="K140" s="129" t="s">
        <v>340</v>
      </c>
    </row>
    <row r="141" spans="1:11" ht="12.75">
      <c r="A141" s="130"/>
      <c r="C141" s="127">
        <v>2001</v>
      </c>
      <c r="D141" s="128">
        <v>94293</v>
      </c>
      <c r="E141" s="128">
        <v>1392</v>
      </c>
      <c r="F141" s="128">
        <v>4845</v>
      </c>
      <c r="G141" s="128">
        <v>8664</v>
      </c>
      <c r="H141" s="128">
        <v>31316</v>
      </c>
      <c r="I141" s="128">
        <v>25161</v>
      </c>
      <c r="J141" s="128">
        <v>22915</v>
      </c>
      <c r="K141" s="129" t="s">
        <v>340</v>
      </c>
    </row>
    <row r="142" spans="1:11" ht="12.75">
      <c r="A142" s="130"/>
      <c r="C142" s="127">
        <v>2000</v>
      </c>
      <c r="D142" s="128">
        <v>91620</v>
      </c>
      <c r="E142" s="128">
        <v>1400</v>
      </c>
      <c r="F142" s="128">
        <v>4861</v>
      </c>
      <c r="G142" s="128">
        <v>8378</v>
      </c>
      <c r="H142" s="128">
        <v>31435</v>
      </c>
      <c r="I142" s="128">
        <v>23953</v>
      </c>
      <c r="J142" s="128">
        <v>21594</v>
      </c>
      <c r="K142" s="129" t="s">
        <v>340</v>
      </c>
    </row>
    <row r="143" spans="1:11" ht="12.75">
      <c r="A143" s="130"/>
      <c r="C143" s="127">
        <v>1999</v>
      </c>
      <c r="D143" s="128">
        <v>90837</v>
      </c>
      <c r="E143" s="128">
        <v>1404</v>
      </c>
      <c r="F143" s="128">
        <v>5004</v>
      </c>
      <c r="G143" s="128">
        <v>8707</v>
      </c>
      <c r="H143" s="128">
        <v>31566</v>
      </c>
      <c r="I143" s="128">
        <v>23133</v>
      </c>
      <c r="J143" s="128">
        <v>21021</v>
      </c>
      <c r="K143" s="129" t="s">
        <v>340</v>
      </c>
    </row>
    <row r="144" spans="1:11" ht="12.75">
      <c r="A144" s="130"/>
      <c r="C144" s="127">
        <v>1998</v>
      </c>
      <c r="D144" s="128">
        <v>89835</v>
      </c>
      <c r="E144" s="128">
        <v>1403</v>
      </c>
      <c r="F144" s="128">
        <v>5220</v>
      </c>
      <c r="G144" s="128">
        <v>8758</v>
      </c>
      <c r="H144" s="128">
        <v>31599</v>
      </c>
      <c r="I144" s="128">
        <v>22714</v>
      </c>
      <c r="J144" s="128">
        <v>20142</v>
      </c>
      <c r="K144" s="129" t="s">
        <v>340</v>
      </c>
    </row>
    <row r="145" spans="1:11" ht="12.75">
      <c r="A145" s="130"/>
      <c r="C145" s="127">
        <v>1997</v>
      </c>
      <c r="D145" s="128">
        <v>88961</v>
      </c>
      <c r="E145" s="128">
        <v>1387</v>
      </c>
      <c r="F145" s="128">
        <v>5450</v>
      </c>
      <c r="G145" s="128">
        <v>8999</v>
      </c>
      <c r="H145" s="128">
        <v>31360</v>
      </c>
      <c r="I145" s="128">
        <v>22442</v>
      </c>
      <c r="J145" s="128">
        <v>19323</v>
      </c>
      <c r="K145" s="129" t="s">
        <v>340</v>
      </c>
    </row>
    <row r="146" spans="1:11" ht="12.75">
      <c r="A146" s="130"/>
      <c r="C146" s="127">
        <v>1996</v>
      </c>
      <c r="D146" s="128">
        <v>87984</v>
      </c>
      <c r="E146" s="128">
        <v>1491</v>
      </c>
      <c r="F146" s="128">
        <v>5528</v>
      </c>
      <c r="G146" s="128">
        <v>9171</v>
      </c>
      <c r="H146" s="128">
        <v>30911</v>
      </c>
      <c r="I146" s="128">
        <v>22071</v>
      </c>
      <c r="J146" s="128">
        <v>18813</v>
      </c>
      <c r="K146" s="129" t="s">
        <v>340</v>
      </c>
    </row>
    <row r="147" spans="1:11" ht="12.75">
      <c r="A147" s="130"/>
      <c r="C147" s="127">
        <v>1995</v>
      </c>
      <c r="D147" s="128">
        <v>86975</v>
      </c>
      <c r="E147" s="128">
        <v>1476</v>
      </c>
      <c r="F147" s="128">
        <v>5642</v>
      </c>
      <c r="G147" s="128">
        <v>8874</v>
      </c>
      <c r="H147" s="128">
        <v>31072</v>
      </c>
      <c r="I147" s="128">
        <v>22317</v>
      </c>
      <c r="J147" s="128">
        <v>17594</v>
      </c>
      <c r="K147" s="129" t="s">
        <v>340</v>
      </c>
    </row>
    <row r="148" spans="1:11" ht="12.75">
      <c r="A148" s="130"/>
      <c r="C148" s="127">
        <v>1994</v>
      </c>
      <c r="D148" s="128">
        <v>85973</v>
      </c>
      <c r="E148" s="128">
        <v>1487</v>
      </c>
      <c r="F148" s="128">
        <v>5932</v>
      </c>
      <c r="G148" s="128">
        <v>9135</v>
      </c>
      <c r="H148" s="128">
        <v>31111</v>
      </c>
      <c r="I148" s="128">
        <v>21470</v>
      </c>
      <c r="J148" s="128">
        <v>16838</v>
      </c>
      <c r="K148" s="129" t="s">
        <v>340</v>
      </c>
    </row>
    <row r="149" spans="1:11" ht="12.75">
      <c r="A149" s="130"/>
      <c r="C149" s="127">
        <v>1993</v>
      </c>
      <c r="D149" s="128">
        <v>85181</v>
      </c>
      <c r="E149" s="128">
        <v>1672</v>
      </c>
      <c r="F149" s="128">
        <v>6154</v>
      </c>
      <c r="G149" s="128">
        <v>9246</v>
      </c>
      <c r="H149" s="128">
        <v>31823</v>
      </c>
      <c r="I149" s="128">
        <v>19930</v>
      </c>
      <c r="J149" s="128">
        <v>16357</v>
      </c>
      <c r="K149" s="129" t="s">
        <v>340</v>
      </c>
    </row>
    <row r="150" spans="1:11" ht="12.75">
      <c r="A150" s="130"/>
      <c r="C150" s="127">
        <v>1992</v>
      </c>
      <c r="D150" s="128">
        <v>84248</v>
      </c>
      <c r="E150" s="128">
        <v>1712</v>
      </c>
      <c r="F150" s="128">
        <v>6263</v>
      </c>
      <c r="G150" s="128">
        <v>9587</v>
      </c>
      <c r="H150" s="128">
        <v>32086</v>
      </c>
      <c r="I150" s="128">
        <v>18889</v>
      </c>
      <c r="J150" s="128">
        <v>15709</v>
      </c>
      <c r="K150" s="129" t="s">
        <v>340</v>
      </c>
    </row>
    <row r="151" spans="1:11" ht="12.75">
      <c r="A151" s="130"/>
      <c r="C151" s="127">
        <v>1991</v>
      </c>
      <c r="D151" s="128">
        <v>83207</v>
      </c>
      <c r="E151" s="128">
        <v>1784</v>
      </c>
      <c r="F151" s="128">
        <v>6747</v>
      </c>
      <c r="G151" s="128">
        <v>9491</v>
      </c>
      <c r="H151" s="128">
        <v>34083</v>
      </c>
      <c r="I151" s="128">
        <v>15449</v>
      </c>
      <c r="J151" s="128">
        <v>15652</v>
      </c>
      <c r="K151" s="129">
        <v>12.7</v>
      </c>
    </row>
    <row r="152" spans="1:11" ht="12.75">
      <c r="A152" s="130"/>
      <c r="C152" s="127">
        <v>1990</v>
      </c>
      <c r="D152" s="128">
        <v>82116</v>
      </c>
      <c r="E152" s="128">
        <v>1829</v>
      </c>
      <c r="F152" s="128">
        <v>7200</v>
      </c>
      <c r="G152" s="128">
        <v>9462</v>
      </c>
      <c r="H152" s="128">
        <v>33693</v>
      </c>
      <c r="I152" s="128">
        <v>14806</v>
      </c>
      <c r="J152" s="128">
        <v>15126</v>
      </c>
      <c r="K152" s="129">
        <v>12.7</v>
      </c>
    </row>
    <row r="153" spans="1:11" ht="12.75">
      <c r="A153" s="130"/>
      <c r="C153" s="127">
        <v>1989</v>
      </c>
      <c r="D153" s="128">
        <v>80930</v>
      </c>
      <c r="E153" s="128">
        <v>1904</v>
      </c>
      <c r="F153" s="128">
        <v>7402</v>
      </c>
      <c r="G153" s="128">
        <v>9643</v>
      </c>
      <c r="H153" s="128">
        <v>33440</v>
      </c>
      <c r="I153" s="128">
        <v>13888</v>
      </c>
      <c r="J153" s="128">
        <v>14652</v>
      </c>
      <c r="K153" s="129">
        <v>12.6</v>
      </c>
    </row>
    <row r="154" spans="1:11" ht="12.75">
      <c r="A154" s="130"/>
      <c r="C154" s="127">
        <v>1988</v>
      </c>
      <c r="D154" s="128">
        <v>79724</v>
      </c>
      <c r="E154" s="128">
        <v>1862</v>
      </c>
      <c r="F154" s="128">
        <v>7700</v>
      </c>
      <c r="G154" s="128">
        <v>9599</v>
      </c>
      <c r="H154" s="128">
        <v>33303</v>
      </c>
      <c r="I154" s="128">
        <v>13741</v>
      </c>
      <c r="J154" s="128">
        <v>13519</v>
      </c>
      <c r="K154" s="129">
        <v>12.6</v>
      </c>
    </row>
    <row r="155" spans="1:11" ht="12.75">
      <c r="A155" s="130"/>
      <c r="C155" s="127">
        <v>1987</v>
      </c>
      <c r="D155" s="128">
        <v>78467</v>
      </c>
      <c r="E155" s="128">
        <v>1846</v>
      </c>
      <c r="F155" s="128">
        <v>8042</v>
      </c>
      <c r="G155" s="128">
        <v>9508</v>
      </c>
      <c r="H155" s="128">
        <v>32671</v>
      </c>
      <c r="I155" s="128">
        <v>13417</v>
      </c>
      <c r="J155" s="128">
        <v>12983</v>
      </c>
      <c r="K155" s="129">
        <v>12.6</v>
      </c>
    </row>
    <row r="156" spans="1:11" ht="12.75">
      <c r="A156" s="130"/>
      <c r="C156" s="127">
        <v>1986</v>
      </c>
      <c r="D156" s="128">
        <v>77102</v>
      </c>
      <c r="E156" s="128">
        <v>1916</v>
      </c>
      <c r="F156" s="128">
        <v>8226</v>
      </c>
      <c r="G156" s="128">
        <v>9612</v>
      </c>
      <c r="H156" s="128">
        <v>32078</v>
      </c>
      <c r="I156" s="128">
        <v>12874</v>
      </c>
      <c r="J156" s="128">
        <v>12399</v>
      </c>
      <c r="K156" s="129">
        <v>12.6</v>
      </c>
    </row>
    <row r="157" spans="1:11" ht="12.75">
      <c r="A157" s="130"/>
      <c r="C157" s="127">
        <v>1985</v>
      </c>
      <c r="D157" s="128">
        <v>75768</v>
      </c>
      <c r="E157" s="128">
        <v>1926</v>
      </c>
      <c r="F157" s="128">
        <v>8390</v>
      </c>
      <c r="G157" s="128">
        <v>9770</v>
      </c>
      <c r="H157" s="128">
        <v>31314</v>
      </c>
      <c r="I157" s="128">
        <v>12242</v>
      </c>
      <c r="J157" s="128">
        <v>12126</v>
      </c>
      <c r="K157" s="129">
        <v>12.6</v>
      </c>
    </row>
    <row r="158" spans="1:11" ht="12.75">
      <c r="A158" s="130"/>
      <c r="C158" s="127">
        <v>1984</v>
      </c>
      <c r="D158" s="128">
        <v>74444</v>
      </c>
      <c r="E158" s="128">
        <v>1939</v>
      </c>
      <c r="F158" s="128">
        <v>8571</v>
      </c>
      <c r="G158" s="128">
        <v>9596</v>
      </c>
      <c r="H158" s="128">
        <v>31083</v>
      </c>
      <c r="I158" s="128">
        <v>11603</v>
      </c>
      <c r="J158" s="128">
        <v>11651</v>
      </c>
      <c r="K158" s="129">
        <v>12.6</v>
      </c>
    </row>
    <row r="159" spans="1:11" ht="12.75">
      <c r="A159" s="130"/>
      <c r="C159" s="127">
        <v>1983</v>
      </c>
      <c r="D159" s="128">
        <v>73016</v>
      </c>
      <c r="E159" s="128">
        <v>2015</v>
      </c>
      <c r="F159" s="128">
        <v>8964</v>
      </c>
      <c r="G159" s="128">
        <v>9814</v>
      </c>
      <c r="H159" s="128">
        <v>30012</v>
      </c>
      <c r="I159" s="128">
        <v>11220</v>
      </c>
      <c r="J159" s="128">
        <v>10990</v>
      </c>
      <c r="K159" s="129">
        <v>12.5</v>
      </c>
    </row>
    <row r="160" spans="1:11" ht="12.75">
      <c r="A160" s="130"/>
      <c r="C160" s="127">
        <v>1982</v>
      </c>
      <c r="D160" s="128">
        <v>71762</v>
      </c>
      <c r="E160" s="128">
        <v>2045</v>
      </c>
      <c r="F160" s="128">
        <v>9245</v>
      </c>
      <c r="G160" s="128">
        <v>10046</v>
      </c>
      <c r="H160" s="128">
        <v>29677</v>
      </c>
      <c r="I160" s="128">
        <v>10673</v>
      </c>
      <c r="J160" s="128">
        <v>10076</v>
      </c>
      <c r="K160" s="129">
        <v>12.5</v>
      </c>
    </row>
    <row r="161" spans="1:11" ht="12.75">
      <c r="A161" s="130"/>
      <c r="C161" s="127">
        <v>1981</v>
      </c>
      <c r="D161" s="128">
        <v>70390</v>
      </c>
      <c r="E161" s="128">
        <v>2217</v>
      </c>
      <c r="F161" s="128">
        <v>9545</v>
      </c>
      <c r="G161" s="128">
        <v>9957</v>
      </c>
      <c r="H161" s="128">
        <v>28896</v>
      </c>
      <c r="I161" s="128">
        <v>10309</v>
      </c>
      <c r="J161" s="128">
        <v>9466</v>
      </c>
      <c r="K161" s="129">
        <v>12.5</v>
      </c>
    </row>
    <row r="162" spans="1:11" ht="12.75">
      <c r="A162" s="130"/>
      <c r="C162" s="127">
        <v>1980</v>
      </c>
      <c r="D162" s="128">
        <v>69020</v>
      </c>
      <c r="E162" s="128">
        <v>2178</v>
      </c>
      <c r="F162" s="128">
        <v>9800</v>
      </c>
      <c r="G162" s="128">
        <v>10040</v>
      </c>
      <c r="H162" s="128">
        <v>27854</v>
      </c>
      <c r="I162" s="128">
        <v>9786</v>
      </c>
      <c r="J162" s="128">
        <v>9362</v>
      </c>
      <c r="K162" s="129">
        <v>12.4</v>
      </c>
    </row>
    <row r="163" spans="1:11" ht="12.75">
      <c r="A163" s="130"/>
      <c r="C163" s="127">
        <v>1979</v>
      </c>
      <c r="D163" s="128">
        <v>66309</v>
      </c>
      <c r="E163" s="128">
        <v>2133</v>
      </c>
      <c r="F163" s="128">
        <v>9720</v>
      </c>
      <c r="G163" s="128">
        <v>9945</v>
      </c>
      <c r="H163" s="128">
        <v>26665</v>
      </c>
      <c r="I163" s="128">
        <v>9293</v>
      </c>
      <c r="J163" s="128">
        <v>8554</v>
      </c>
      <c r="K163" s="129">
        <v>12.4</v>
      </c>
    </row>
    <row r="164" spans="1:11" ht="12.75">
      <c r="A164" s="130"/>
      <c r="C164" s="127">
        <v>1978</v>
      </c>
      <c r="D164" s="128">
        <v>65097</v>
      </c>
      <c r="E164" s="128">
        <v>2214</v>
      </c>
      <c r="F164" s="128">
        <v>10114</v>
      </c>
      <c r="G164" s="128">
        <v>10353</v>
      </c>
      <c r="H164" s="128">
        <v>25761</v>
      </c>
      <c r="I164" s="128">
        <v>8721</v>
      </c>
      <c r="J164" s="128">
        <v>7934</v>
      </c>
      <c r="K164" s="129">
        <v>12.4</v>
      </c>
    </row>
    <row r="165" spans="1:11" ht="12.75">
      <c r="A165" s="130"/>
      <c r="C165" s="127">
        <v>1977</v>
      </c>
      <c r="D165" s="128">
        <v>63953</v>
      </c>
      <c r="E165" s="128">
        <v>2213</v>
      </c>
      <c r="F165" s="128">
        <v>10236</v>
      </c>
      <c r="G165" s="128">
        <v>10349</v>
      </c>
      <c r="H165" s="128">
        <v>25312</v>
      </c>
      <c r="I165" s="128">
        <v>8142</v>
      </c>
      <c r="J165" s="128">
        <v>7701</v>
      </c>
      <c r="K165" s="129">
        <v>12.4</v>
      </c>
    </row>
    <row r="166" spans="1:11" ht="12.75">
      <c r="A166" s="130"/>
      <c r="C166" s="127">
        <v>1976</v>
      </c>
      <c r="D166" s="128">
        <v>62946</v>
      </c>
      <c r="E166" s="128">
        <v>2230</v>
      </c>
      <c r="F166" s="128">
        <v>10449</v>
      </c>
      <c r="G166" s="128">
        <v>10281</v>
      </c>
      <c r="H166" s="128">
        <v>25109</v>
      </c>
      <c r="I166" s="128">
        <v>7779</v>
      </c>
      <c r="J166" s="128">
        <v>7098</v>
      </c>
      <c r="K166" s="129">
        <v>12.3</v>
      </c>
    </row>
    <row r="167" spans="1:11" ht="12.75">
      <c r="A167" s="130"/>
      <c r="C167" s="127">
        <v>1975</v>
      </c>
      <c r="D167" s="128">
        <v>61861</v>
      </c>
      <c r="E167" s="128">
        <v>2344</v>
      </c>
      <c r="F167" s="128">
        <v>10871</v>
      </c>
      <c r="G167" s="128">
        <v>10252</v>
      </c>
      <c r="H167" s="128">
        <v>24584</v>
      </c>
      <c r="I167" s="128">
        <v>7243</v>
      </c>
      <c r="J167" s="128">
        <v>6565</v>
      </c>
      <c r="K167" s="129">
        <v>12.3</v>
      </c>
    </row>
    <row r="168" spans="1:11" ht="12.75">
      <c r="A168" s="130"/>
      <c r="C168" s="127">
        <v>1974</v>
      </c>
      <c r="D168" s="128">
        <v>60838</v>
      </c>
      <c r="E168" s="128">
        <v>2469</v>
      </c>
      <c r="F168" s="128">
        <v>11015</v>
      </c>
      <c r="G168" s="128">
        <v>10308</v>
      </c>
      <c r="H168" s="128">
        <v>23972</v>
      </c>
      <c r="I168" s="128">
        <v>6910</v>
      </c>
      <c r="J168" s="128">
        <v>6165</v>
      </c>
      <c r="K168" s="129">
        <v>12.3</v>
      </c>
    </row>
    <row r="169" spans="1:11" ht="12.75">
      <c r="A169" s="130"/>
      <c r="C169" s="127">
        <v>1973</v>
      </c>
      <c r="D169" s="128">
        <v>59799</v>
      </c>
      <c r="E169" s="128">
        <v>2502</v>
      </c>
      <c r="F169" s="128">
        <v>11350</v>
      </c>
      <c r="G169" s="128">
        <v>10300</v>
      </c>
      <c r="H169" s="128">
        <v>23437</v>
      </c>
      <c r="I169" s="128">
        <v>6454</v>
      </c>
      <c r="J169" s="128">
        <v>5755</v>
      </c>
      <c r="K169" s="129">
        <v>12.2</v>
      </c>
    </row>
    <row r="170" spans="1:11" ht="12.75">
      <c r="A170" s="130"/>
      <c r="C170" s="127">
        <v>1972</v>
      </c>
      <c r="D170" s="128">
        <v>58782</v>
      </c>
      <c r="E170" s="128">
        <v>2490</v>
      </c>
      <c r="F170" s="128">
        <v>11649</v>
      </c>
      <c r="G170" s="128">
        <v>10442</v>
      </c>
      <c r="H170" s="128">
        <v>22746</v>
      </c>
      <c r="I170" s="128">
        <v>6145</v>
      </c>
      <c r="J170" s="128">
        <v>5309</v>
      </c>
      <c r="K170" s="129">
        <v>12.2</v>
      </c>
    </row>
    <row r="171" spans="1:11" ht="12.75">
      <c r="A171" s="130"/>
      <c r="C171" s="127">
        <v>1971</v>
      </c>
      <c r="D171" s="128">
        <v>58270</v>
      </c>
      <c r="E171" s="128">
        <v>2641</v>
      </c>
      <c r="F171" s="128">
        <v>12327</v>
      </c>
      <c r="G171" s="128">
        <v>10339</v>
      </c>
      <c r="H171" s="128">
        <v>22021</v>
      </c>
      <c r="I171" s="128">
        <v>5984</v>
      </c>
      <c r="J171" s="128">
        <v>4959</v>
      </c>
      <c r="K171" s="129">
        <v>12.2</v>
      </c>
    </row>
    <row r="172" spans="1:11" ht="12.75">
      <c r="A172" s="130"/>
      <c r="C172" s="127">
        <v>1970</v>
      </c>
      <c r="D172" s="128">
        <v>57527</v>
      </c>
      <c r="E172" s="128">
        <v>2716</v>
      </c>
      <c r="F172" s="128">
        <v>12595</v>
      </c>
      <c r="G172" s="128">
        <v>10327</v>
      </c>
      <c r="H172" s="128">
        <v>21563</v>
      </c>
      <c r="I172" s="128">
        <v>5584</v>
      </c>
      <c r="J172" s="128">
        <v>4743</v>
      </c>
      <c r="K172" s="129">
        <v>12.1</v>
      </c>
    </row>
    <row r="173" spans="1:11" ht="12.75">
      <c r="A173" s="130"/>
      <c r="C173" s="127">
        <v>1969</v>
      </c>
      <c r="D173" s="128">
        <v>56719</v>
      </c>
      <c r="E173" s="128">
        <v>2919</v>
      </c>
      <c r="F173" s="128">
        <v>12796</v>
      </c>
      <c r="G173" s="128">
        <v>10131</v>
      </c>
      <c r="H173" s="128">
        <v>20955</v>
      </c>
      <c r="I173" s="128">
        <v>5301</v>
      </c>
      <c r="J173" s="128">
        <v>4619</v>
      </c>
      <c r="K173" s="129">
        <v>12.1</v>
      </c>
    </row>
    <row r="174" spans="1:11" ht="12.75">
      <c r="A174" s="130"/>
      <c r="C174" s="127">
        <v>1968</v>
      </c>
      <c r="D174" s="128">
        <v>55959</v>
      </c>
      <c r="E174" s="128">
        <v>2987</v>
      </c>
      <c r="F174" s="128">
        <v>13060</v>
      </c>
      <c r="G174" s="128">
        <v>10160</v>
      </c>
      <c r="H174" s="128">
        <v>19991</v>
      </c>
      <c r="I174" s="128">
        <v>5309</v>
      </c>
      <c r="J174" s="128">
        <v>4450</v>
      </c>
      <c r="K174" s="129">
        <v>12.1</v>
      </c>
    </row>
    <row r="175" spans="1:11" ht="12.75">
      <c r="A175" s="130"/>
      <c r="C175" s="127">
        <v>1967</v>
      </c>
      <c r="D175" s="128">
        <v>55107</v>
      </c>
      <c r="E175" s="128">
        <v>2985</v>
      </c>
      <c r="F175" s="128">
        <v>13439</v>
      </c>
      <c r="G175" s="128">
        <v>10185</v>
      </c>
      <c r="H175" s="128">
        <v>19157</v>
      </c>
      <c r="I175" s="128">
        <v>5162</v>
      </c>
      <c r="J175" s="128">
        <v>4178</v>
      </c>
      <c r="K175" s="129">
        <v>12</v>
      </c>
    </row>
    <row r="176" spans="1:11" ht="12.75">
      <c r="A176" s="130"/>
      <c r="C176" s="127">
        <v>1966</v>
      </c>
      <c r="D176" s="128">
        <v>54467</v>
      </c>
      <c r="E176" s="128">
        <v>3090</v>
      </c>
      <c r="F176" s="128">
        <v>13488</v>
      </c>
      <c r="G176" s="128">
        <v>10246</v>
      </c>
      <c r="H176" s="128">
        <v>18719</v>
      </c>
      <c r="I176" s="128">
        <v>4892</v>
      </c>
      <c r="J176" s="128">
        <v>4032</v>
      </c>
      <c r="K176" s="129">
        <v>12</v>
      </c>
    </row>
    <row r="177" spans="1:11" ht="12.75">
      <c r="A177" s="130"/>
      <c r="C177" s="127">
        <v>1965</v>
      </c>
      <c r="D177" s="128">
        <v>54004</v>
      </c>
      <c r="E177" s="128">
        <v>3207</v>
      </c>
      <c r="F177" s="128">
        <v>13753</v>
      </c>
      <c r="G177" s="128">
        <v>10085</v>
      </c>
      <c r="H177" s="128">
        <v>18369</v>
      </c>
      <c r="I177" s="128">
        <v>4767</v>
      </c>
      <c r="J177" s="128">
        <v>3820</v>
      </c>
      <c r="K177" s="129">
        <v>12</v>
      </c>
    </row>
    <row r="178" spans="1:11" ht="12.75">
      <c r="A178" s="130"/>
      <c r="C178" s="127">
        <v>1964</v>
      </c>
      <c r="D178" s="128">
        <v>53447</v>
      </c>
      <c r="E178" s="128">
        <v>3333</v>
      </c>
      <c r="F178" s="128">
        <v>14086</v>
      </c>
      <c r="G178" s="128">
        <v>9881</v>
      </c>
      <c r="H178" s="128">
        <v>17825</v>
      </c>
      <c r="I178" s="128">
        <v>4686</v>
      </c>
      <c r="J178" s="128">
        <v>3629</v>
      </c>
      <c r="K178" s="129">
        <v>11.8</v>
      </c>
    </row>
    <row r="179" spans="1:11" ht="12.75">
      <c r="A179" s="130"/>
      <c r="C179" s="127">
        <v>1962</v>
      </c>
      <c r="D179" s="128">
        <v>52381</v>
      </c>
      <c r="E179" s="128">
        <v>3613</v>
      </c>
      <c r="F179" s="128">
        <v>14511</v>
      </c>
      <c r="G179" s="128">
        <v>9352</v>
      </c>
      <c r="H179" s="128">
        <v>16545</v>
      </c>
      <c r="I179" s="128">
        <v>4855</v>
      </c>
      <c r="J179" s="128">
        <v>3505</v>
      </c>
      <c r="K179" s="129">
        <v>11.6</v>
      </c>
    </row>
    <row r="180" spans="1:11" ht="12.75">
      <c r="A180" s="130"/>
      <c r="C180" s="127">
        <v>1960</v>
      </c>
      <c r="D180" s="128">
        <v>51468</v>
      </c>
      <c r="E180" s="128">
        <v>3781</v>
      </c>
      <c r="F180" s="128">
        <v>15656</v>
      </c>
      <c r="G180" s="128">
        <v>10151</v>
      </c>
      <c r="H180" s="128">
        <v>14267</v>
      </c>
      <c r="I180" s="128">
        <v>4620</v>
      </c>
      <c r="J180" s="128">
        <v>2991</v>
      </c>
      <c r="K180" s="129">
        <v>10.9</v>
      </c>
    </row>
    <row r="181" spans="1:11" ht="12.75">
      <c r="A181" s="130"/>
      <c r="C181" s="127">
        <v>1959</v>
      </c>
      <c r="D181" s="128">
        <v>50437</v>
      </c>
      <c r="E181" s="128">
        <v>3559</v>
      </c>
      <c r="F181" s="128">
        <v>14451</v>
      </c>
      <c r="G181" s="128">
        <v>9194</v>
      </c>
      <c r="H181" s="128">
        <v>15349</v>
      </c>
      <c r="I181" s="128">
        <v>4087</v>
      </c>
      <c r="J181" s="128">
        <v>2969</v>
      </c>
      <c r="K181" s="129">
        <v>11.2</v>
      </c>
    </row>
    <row r="182" spans="1:11" ht="12.75">
      <c r="A182" s="130"/>
      <c r="C182" s="127">
        <v>1957</v>
      </c>
      <c r="D182" s="128">
        <v>49422</v>
      </c>
      <c r="E182" s="128">
        <v>3951</v>
      </c>
      <c r="F182" s="128">
        <v>14682</v>
      </c>
      <c r="G182" s="128">
        <v>8948</v>
      </c>
      <c r="H182" s="128">
        <v>14602</v>
      </c>
      <c r="I182" s="128">
        <v>3638</v>
      </c>
      <c r="J182" s="128">
        <v>2813</v>
      </c>
      <c r="K182" s="129">
        <v>10.9</v>
      </c>
    </row>
    <row r="183" spans="1:11" ht="12.75">
      <c r="A183" s="130"/>
      <c r="C183" s="127">
        <v>1952</v>
      </c>
      <c r="D183" s="128">
        <v>45990</v>
      </c>
      <c r="E183" s="128">
        <v>3608</v>
      </c>
      <c r="F183" s="128">
        <v>15398</v>
      </c>
      <c r="G183" s="128">
        <v>8180</v>
      </c>
      <c r="H183" s="128">
        <v>12314</v>
      </c>
      <c r="I183" s="128">
        <v>3550</v>
      </c>
      <c r="J183" s="128">
        <v>2638</v>
      </c>
      <c r="K183" s="129">
        <v>10.4</v>
      </c>
    </row>
    <row r="184" spans="1:11" ht="12.75">
      <c r="A184" s="130"/>
      <c r="C184" s="127">
        <v>1950</v>
      </c>
      <c r="D184" s="128">
        <v>44857</v>
      </c>
      <c r="E184" s="128">
        <v>4417</v>
      </c>
      <c r="F184" s="128">
        <v>15824</v>
      </c>
      <c r="G184" s="128">
        <v>7843</v>
      </c>
      <c r="H184" s="128">
        <v>10114</v>
      </c>
      <c r="I184" s="128">
        <v>3358</v>
      </c>
      <c r="J184" s="128">
        <v>2264</v>
      </c>
      <c r="K184" s="129">
        <v>9.6</v>
      </c>
    </row>
    <row r="185" spans="1:11" ht="12.75">
      <c r="A185" s="130"/>
      <c r="C185" s="127">
        <v>1947</v>
      </c>
      <c r="D185" s="128">
        <v>42095</v>
      </c>
      <c r="E185" s="128">
        <v>3996</v>
      </c>
      <c r="F185" s="128">
        <v>16222</v>
      </c>
      <c r="G185" s="128">
        <v>6952</v>
      </c>
      <c r="H185" s="128">
        <v>9573</v>
      </c>
      <c r="I185" s="128">
        <v>2908</v>
      </c>
      <c r="J185" s="128">
        <v>1946</v>
      </c>
      <c r="K185" s="129">
        <v>8.9</v>
      </c>
    </row>
    <row r="186" spans="1:11" ht="12.75">
      <c r="A186" s="130"/>
      <c r="C186" s="127">
        <v>1940</v>
      </c>
      <c r="D186" s="128">
        <v>37313</v>
      </c>
      <c r="E186" s="128">
        <v>4554</v>
      </c>
      <c r="F186" s="128">
        <v>16773</v>
      </c>
      <c r="G186" s="128">
        <v>5849</v>
      </c>
      <c r="H186" s="128">
        <v>6044</v>
      </c>
      <c r="I186" s="128">
        <v>2251</v>
      </c>
      <c r="J186" s="128">
        <v>1386</v>
      </c>
      <c r="K186" s="129">
        <v>8.7</v>
      </c>
    </row>
    <row r="188" spans="1:3" ht="12.75">
      <c r="A188" s="134" t="s">
        <v>343</v>
      </c>
      <c r="B188" s="134"/>
      <c r="C188" s="134"/>
    </row>
    <row r="189" spans="1:3" ht="12.75">
      <c r="A189" s="134"/>
      <c r="B189" s="134"/>
      <c r="C189" s="134"/>
    </row>
    <row r="190" spans="1:3" ht="12.75">
      <c r="A190" s="130"/>
      <c r="B190" s="134" t="s">
        <v>339</v>
      </c>
      <c r="C190" s="134"/>
    </row>
    <row r="191" spans="2:11" s="130" customFormat="1" ht="12.75">
      <c r="B191" s="134"/>
      <c r="C191" s="127">
        <v>2012</v>
      </c>
      <c r="D191" s="128">
        <v>41219</v>
      </c>
      <c r="E191" s="128">
        <v>273</v>
      </c>
      <c r="F191" s="128">
        <v>1063</v>
      </c>
      <c r="G191" s="128">
        <v>3079</v>
      </c>
      <c r="H191" s="128">
        <v>10974</v>
      </c>
      <c r="I191" s="128">
        <v>11765</v>
      </c>
      <c r="J191" s="128">
        <v>14065</v>
      </c>
      <c r="K191" s="144" t="s">
        <v>340</v>
      </c>
    </row>
    <row r="192" spans="2:11" s="130" customFormat="1" ht="12.75">
      <c r="B192" s="134"/>
      <c r="C192" s="127">
        <v>2011</v>
      </c>
      <c r="D192" s="128">
        <v>41584</v>
      </c>
      <c r="E192" s="128">
        <v>318</v>
      </c>
      <c r="F192" s="128">
        <v>1140</v>
      </c>
      <c r="G192" s="128">
        <v>3098</v>
      </c>
      <c r="H192" s="128">
        <v>11250</v>
      </c>
      <c r="I192" s="128">
        <v>12046</v>
      </c>
      <c r="J192" s="128">
        <v>13731</v>
      </c>
      <c r="K192" s="144" t="s">
        <v>340</v>
      </c>
    </row>
    <row r="193" spans="2:11" s="130" customFormat="1" ht="12.75">
      <c r="B193" s="134"/>
      <c r="C193" s="127">
        <v>2010</v>
      </c>
      <c r="D193" s="128">
        <v>41085</v>
      </c>
      <c r="E193" s="128">
        <v>323</v>
      </c>
      <c r="F193" s="128">
        <v>1169</v>
      </c>
      <c r="G193" s="128">
        <v>3271</v>
      </c>
      <c r="H193" s="128">
        <v>11186</v>
      </c>
      <c r="I193" s="128">
        <v>11655</v>
      </c>
      <c r="J193" s="128">
        <v>13480</v>
      </c>
      <c r="K193" s="144" t="s">
        <v>340</v>
      </c>
    </row>
    <row r="194" spans="2:11" s="130" customFormat="1" ht="12.75">
      <c r="B194" s="146"/>
      <c r="C194" s="146">
        <v>2009</v>
      </c>
      <c r="D194" s="147">
        <v>40520</v>
      </c>
      <c r="E194" s="160">
        <v>321</v>
      </c>
      <c r="F194" s="147">
        <v>1226</v>
      </c>
      <c r="G194" s="147">
        <v>3202</v>
      </c>
      <c r="H194" s="147">
        <v>11351</v>
      </c>
      <c r="I194" s="147">
        <v>11409</v>
      </c>
      <c r="J194" s="147">
        <v>13010</v>
      </c>
      <c r="K194" s="144" t="s">
        <v>340</v>
      </c>
    </row>
    <row r="195" spans="1:11" ht="12.75">
      <c r="A195" s="130"/>
      <c r="C195" s="127">
        <v>2008</v>
      </c>
      <c r="D195" s="128">
        <v>40146</v>
      </c>
      <c r="E195" s="128">
        <v>282</v>
      </c>
      <c r="F195" s="128">
        <v>1189</v>
      </c>
      <c r="G195" s="128">
        <v>3296</v>
      </c>
      <c r="H195" s="128">
        <v>11297</v>
      </c>
      <c r="I195" s="128">
        <v>11113</v>
      </c>
      <c r="J195" s="128">
        <v>12969</v>
      </c>
      <c r="K195" s="129" t="s">
        <v>340</v>
      </c>
    </row>
    <row r="196" spans="1:11" ht="12.75">
      <c r="A196" s="130"/>
      <c r="C196" s="127">
        <v>2007</v>
      </c>
      <c r="D196" s="128">
        <v>39868</v>
      </c>
      <c r="E196" s="128">
        <v>380</v>
      </c>
      <c r="F196" s="128">
        <v>1283</v>
      </c>
      <c r="G196" s="128">
        <v>3462</v>
      </c>
      <c r="H196" s="128">
        <v>11408</v>
      </c>
      <c r="I196" s="128">
        <v>10961</v>
      </c>
      <c r="J196" s="128">
        <v>12375</v>
      </c>
      <c r="K196" s="129" t="s">
        <v>340</v>
      </c>
    </row>
    <row r="197" spans="1:11" ht="12.75">
      <c r="A197" s="130"/>
      <c r="C197" s="127">
        <v>2006</v>
      </c>
      <c r="D197" s="128">
        <v>39481</v>
      </c>
      <c r="E197" s="128">
        <v>359</v>
      </c>
      <c r="F197" s="128">
        <v>1410</v>
      </c>
      <c r="G197" s="128">
        <v>3375</v>
      </c>
      <c r="H197" s="128">
        <v>11302</v>
      </c>
      <c r="I197" s="128">
        <v>11229</v>
      </c>
      <c r="J197" s="128">
        <v>11806</v>
      </c>
      <c r="K197" s="129" t="s">
        <v>340</v>
      </c>
    </row>
    <row r="198" spans="1:11" ht="12.75">
      <c r="A198" s="130"/>
      <c r="C198" s="127">
        <v>2005</v>
      </c>
      <c r="D198" s="128">
        <v>39310</v>
      </c>
      <c r="E198" s="128">
        <v>414</v>
      </c>
      <c r="F198" s="128">
        <v>1375</v>
      </c>
      <c r="G198" s="128">
        <v>3422</v>
      </c>
      <c r="H198" s="128">
        <v>11269</v>
      </c>
      <c r="I198" s="128">
        <v>10865</v>
      </c>
      <c r="J198" s="128">
        <v>11965</v>
      </c>
      <c r="K198" s="129" t="s">
        <v>340</v>
      </c>
    </row>
    <row r="199" spans="1:11" ht="12.75">
      <c r="A199" s="130"/>
      <c r="C199" s="127">
        <v>2004</v>
      </c>
      <c r="D199" s="128">
        <v>39201</v>
      </c>
      <c r="E199" s="128">
        <v>430</v>
      </c>
      <c r="F199" s="128">
        <v>1399</v>
      </c>
      <c r="G199" s="128">
        <v>3239</v>
      </c>
      <c r="H199" s="128">
        <v>11244</v>
      </c>
      <c r="I199" s="128">
        <v>11044</v>
      </c>
      <c r="J199" s="128">
        <v>11844</v>
      </c>
      <c r="K199" s="129" t="s">
        <v>340</v>
      </c>
    </row>
    <row r="200" spans="1:11" ht="12.75">
      <c r="A200" s="130"/>
      <c r="C200" s="127">
        <v>2003</v>
      </c>
      <c r="D200" s="128">
        <v>39242</v>
      </c>
      <c r="E200" s="128">
        <v>370</v>
      </c>
      <c r="F200" s="128">
        <v>1370</v>
      </c>
      <c r="G200" s="128">
        <v>3336</v>
      </c>
      <c r="H200" s="128">
        <v>11392</v>
      </c>
      <c r="I200" s="128">
        <v>10986</v>
      </c>
      <c r="J200" s="128">
        <v>11791</v>
      </c>
      <c r="K200" s="129" t="s">
        <v>340</v>
      </c>
    </row>
    <row r="201" spans="1:11" ht="12.75">
      <c r="A201" s="130"/>
      <c r="C201" s="127">
        <v>2002</v>
      </c>
      <c r="D201" s="128">
        <v>38670</v>
      </c>
      <c r="E201" s="128">
        <v>433</v>
      </c>
      <c r="F201" s="128">
        <v>1393</v>
      </c>
      <c r="G201" s="128">
        <v>3245</v>
      </c>
      <c r="H201" s="128">
        <v>10988</v>
      </c>
      <c r="I201" s="128">
        <v>10776</v>
      </c>
      <c r="J201" s="128">
        <v>11834</v>
      </c>
      <c r="K201" s="129" t="s">
        <v>340</v>
      </c>
    </row>
    <row r="202" spans="1:11" ht="12.75">
      <c r="A202" s="130"/>
      <c r="C202" s="127">
        <v>2001</v>
      </c>
      <c r="D202" s="128">
        <v>38865</v>
      </c>
      <c r="E202" s="128">
        <v>380</v>
      </c>
      <c r="F202" s="128">
        <v>1317</v>
      </c>
      <c r="G202" s="128">
        <v>3202</v>
      </c>
      <c r="H202" s="128">
        <v>11294</v>
      </c>
      <c r="I202" s="128">
        <v>11146</v>
      </c>
      <c r="J202" s="128">
        <v>11526</v>
      </c>
      <c r="K202" s="129" t="s">
        <v>340</v>
      </c>
    </row>
    <row r="203" spans="1:11" ht="12.75">
      <c r="A203" s="130"/>
      <c r="C203" s="127">
        <v>2000</v>
      </c>
      <c r="D203" s="128">
        <v>37786</v>
      </c>
      <c r="E203" s="128">
        <v>287</v>
      </c>
      <c r="F203" s="128">
        <v>1135</v>
      </c>
      <c r="G203" s="128">
        <v>3052</v>
      </c>
      <c r="H203" s="128">
        <v>11546</v>
      </c>
      <c r="I203" s="128">
        <v>10700</v>
      </c>
      <c r="J203" s="128">
        <v>11066</v>
      </c>
      <c r="K203" s="129" t="s">
        <v>340</v>
      </c>
    </row>
    <row r="204" spans="1:11" ht="12.75">
      <c r="A204" s="130"/>
      <c r="C204" s="127">
        <v>1999</v>
      </c>
      <c r="D204" s="128">
        <v>38474</v>
      </c>
      <c r="E204" s="128">
        <v>280</v>
      </c>
      <c r="F204" s="128">
        <v>1142</v>
      </c>
      <c r="G204" s="128">
        <v>3296</v>
      </c>
      <c r="H204" s="128">
        <v>11826</v>
      </c>
      <c r="I204" s="128">
        <v>10893</v>
      </c>
      <c r="J204" s="128">
        <v>11040</v>
      </c>
      <c r="K204" s="129" t="s">
        <v>340</v>
      </c>
    </row>
    <row r="205" spans="1:11" ht="12.75">
      <c r="A205" s="130"/>
      <c r="C205" s="127">
        <v>1998</v>
      </c>
      <c r="D205" s="128">
        <v>39354</v>
      </c>
      <c r="E205" s="128">
        <v>319</v>
      </c>
      <c r="F205" s="128">
        <v>1207</v>
      </c>
      <c r="G205" s="128">
        <v>3228</v>
      </c>
      <c r="H205" s="128">
        <v>12569</v>
      </c>
      <c r="I205" s="128">
        <v>11220</v>
      </c>
      <c r="J205" s="128">
        <v>10811</v>
      </c>
      <c r="K205" s="129" t="s">
        <v>340</v>
      </c>
    </row>
    <row r="206" spans="1:11" ht="12.75">
      <c r="A206" s="130"/>
      <c r="C206" s="127">
        <v>1997</v>
      </c>
      <c r="D206" s="128">
        <v>40256</v>
      </c>
      <c r="E206" s="128">
        <v>334</v>
      </c>
      <c r="F206" s="128">
        <v>1163</v>
      </c>
      <c r="G206" s="128">
        <v>3624</v>
      </c>
      <c r="H206" s="128">
        <v>12710</v>
      </c>
      <c r="I206" s="128">
        <v>11524</v>
      </c>
      <c r="J206" s="128">
        <v>10892</v>
      </c>
      <c r="K206" s="129" t="s">
        <v>340</v>
      </c>
    </row>
    <row r="207" spans="1:11" ht="12.75">
      <c r="A207" s="130"/>
      <c r="C207" s="127">
        <v>1996</v>
      </c>
      <c r="D207" s="128">
        <v>40919</v>
      </c>
      <c r="E207" s="128">
        <v>418</v>
      </c>
      <c r="F207" s="128">
        <v>1169</v>
      </c>
      <c r="G207" s="128">
        <v>3780</v>
      </c>
      <c r="H207" s="128">
        <v>13087</v>
      </c>
      <c r="I207" s="128">
        <v>11624</v>
      </c>
      <c r="J207" s="128">
        <v>10841</v>
      </c>
      <c r="K207" s="129" t="s">
        <v>340</v>
      </c>
    </row>
    <row r="208" spans="1:11" ht="12.75">
      <c r="A208" s="130"/>
      <c r="C208" s="127">
        <v>1995</v>
      </c>
      <c r="D208" s="128">
        <v>41388</v>
      </c>
      <c r="E208" s="128">
        <v>394</v>
      </c>
      <c r="F208" s="128">
        <v>1264</v>
      </c>
      <c r="G208" s="128">
        <v>3667</v>
      </c>
      <c r="H208" s="128">
        <v>14061</v>
      </c>
      <c r="I208" s="128">
        <v>11659</v>
      </c>
      <c r="J208" s="128">
        <v>10342</v>
      </c>
      <c r="K208" s="129" t="s">
        <v>340</v>
      </c>
    </row>
    <row r="209" spans="1:11" ht="12.75">
      <c r="A209" s="130"/>
      <c r="C209" s="127">
        <v>1994</v>
      </c>
      <c r="D209" s="128">
        <v>41946</v>
      </c>
      <c r="E209" s="128">
        <v>367</v>
      </c>
      <c r="F209" s="128">
        <v>1297</v>
      </c>
      <c r="G209" s="128">
        <v>4057</v>
      </c>
      <c r="H209" s="128">
        <v>14483</v>
      </c>
      <c r="I209" s="128">
        <v>11913</v>
      </c>
      <c r="J209" s="128">
        <v>9829</v>
      </c>
      <c r="K209" s="129" t="s">
        <v>340</v>
      </c>
    </row>
    <row r="210" spans="1:11" ht="12.75">
      <c r="A210" s="130"/>
      <c r="C210" s="127">
        <v>1993</v>
      </c>
      <c r="D210" s="128">
        <v>41864</v>
      </c>
      <c r="E210" s="128">
        <v>382</v>
      </c>
      <c r="F210" s="128">
        <v>1223</v>
      </c>
      <c r="G210" s="128">
        <v>3894</v>
      </c>
      <c r="H210" s="128">
        <v>15036</v>
      </c>
      <c r="I210" s="128">
        <v>11361</v>
      </c>
      <c r="J210" s="128">
        <v>9968</v>
      </c>
      <c r="K210" s="129" t="s">
        <v>340</v>
      </c>
    </row>
    <row r="211" spans="1:11" ht="12.75">
      <c r="A211" s="130"/>
      <c r="C211" s="127">
        <v>1992</v>
      </c>
      <c r="D211" s="128">
        <v>42493</v>
      </c>
      <c r="E211" s="128">
        <v>433</v>
      </c>
      <c r="F211" s="128">
        <v>1250</v>
      </c>
      <c r="G211" s="128">
        <v>4071</v>
      </c>
      <c r="H211" s="128">
        <v>16021</v>
      </c>
      <c r="I211" s="128">
        <v>10860</v>
      </c>
      <c r="J211" s="128">
        <v>9861</v>
      </c>
      <c r="K211" s="129" t="s">
        <v>340</v>
      </c>
    </row>
    <row r="212" spans="1:11" ht="12.75">
      <c r="A212" s="130"/>
      <c r="C212" s="127">
        <v>1991</v>
      </c>
      <c r="D212" s="128">
        <v>42905</v>
      </c>
      <c r="E212" s="128">
        <v>465</v>
      </c>
      <c r="F212" s="128">
        <v>1322</v>
      </c>
      <c r="G212" s="128">
        <v>4178</v>
      </c>
      <c r="H212" s="128">
        <v>17503</v>
      </c>
      <c r="I212" s="128">
        <v>9283</v>
      </c>
      <c r="J212" s="128">
        <v>10153</v>
      </c>
      <c r="K212" s="129">
        <v>12.9</v>
      </c>
    </row>
    <row r="213" spans="1:11" ht="12.75">
      <c r="A213" s="130"/>
      <c r="C213" s="127">
        <v>1990</v>
      </c>
      <c r="D213" s="128">
        <v>43240</v>
      </c>
      <c r="E213" s="128">
        <v>505</v>
      </c>
      <c r="F213" s="128">
        <v>1413</v>
      </c>
      <c r="G213" s="128">
        <v>4041</v>
      </c>
      <c r="H213" s="128">
        <v>17635</v>
      </c>
      <c r="I213" s="128">
        <v>9320</v>
      </c>
      <c r="J213" s="128">
        <v>10326</v>
      </c>
      <c r="K213" s="129">
        <v>12.9</v>
      </c>
    </row>
    <row r="214" spans="1:11" ht="12.75">
      <c r="A214" s="130"/>
      <c r="C214" s="127">
        <v>1989</v>
      </c>
      <c r="D214" s="128">
        <v>43240</v>
      </c>
      <c r="E214" s="128">
        <v>446</v>
      </c>
      <c r="F214" s="128">
        <v>1352</v>
      </c>
      <c r="G214" s="128">
        <v>4013</v>
      </c>
      <c r="H214" s="128">
        <v>17901</v>
      </c>
      <c r="I214" s="128">
        <v>9072</v>
      </c>
      <c r="J214" s="128">
        <v>10454</v>
      </c>
      <c r="K214" s="129">
        <v>12.9</v>
      </c>
    </row>
    <row r="215" spans="1:11" ht="12.75">
      <c r="A215" s="130"/>
      <c r="C215" s="127">
        <v>1988</v>
      </c>
      <c r="D215" s="128">
        <v>42953</v>
      </c>
      <c r="E215" s="128">
        <v>430</v>
      </c>
      <c r="F215" s="128">
        <v>1308</v>
      </c>
      <c r="G215" s="128">
        <v>4095</v>
      </c>
      <c r="H215" s="128">
        <v>17887</v>
      </c>
      <c r="I215" s="128">
        <v>9076</v>
      </c>
      <c r="J215" s="128">
        <v>10155</v>
      </c>
      <c r="K215" s="129">
        <v>12.9</v>
      </c>
    </row>
    <row r="216" spans="1:11" ht="12.75">
      <c r="A216" s="130"/>
      <c r="C216" s="127">
        <v>1987</v>
      </c>
      <c r="D216" s="128">
        <v>42635</v>
      </c>
      <c r="E216" s="128">
        <v>390</v>
      </c>
      <c r="F216" s="128">
        <v>1360</v>
      </c>
      <c r="G216" s="128">
        <v>3995</v>
      </c>
      <c r="H216" s="128">
        <v>17539</v>
      </c>
      <c r="I216" s="128">
        <v>9157</v>
      </c>
      <c r="J216" s="128">
        <v>10196</v>
      </c>
      <c r="K216" s="129">
        <v>12.9</v>
      </c>
    </row>
    <row r="217" spans="1:11" ht="12.75">
      <c r="A217" s="130"/>
      <c r="C217" s="127">
        <v>1986</v>
      </c>
      <c r="D217" s="128">
        <v>42053</v>
      </c>
      <c r="E217" s="128">
        <v>387</v>
      </c>
      <c r="F217" s="128">
        <v>1359</v>
      </c>
      <c r="G217" s="128">
        <v>3797</v>
      </c>
      <c r="H217" s="128">
        <v>17311</v>
      </c>
      <c r="I217" s="128">
        <v>9104</v>
      </c>
      <c r="J217" s="128">
        <v>10094</v>
      </c>
      <c r="K217" s="129">
        <v>12.9</v>
      </c>
    </row>
    <row r="218" spans="1:11" ht="12.75">
      <c r="A218" s="130"/>
      <c r="C218" s="127">
        <v>1985</v>
      </c>
      <c r="D218" s="128">
        <v>40858</v>
      </c>
      <c r="E218" s="128">
        <v>362</v>
      </c>
      <c r="F218" s="128">
        <v>1328</v>
      </c>
      <c r="G218" s="128">
        <v>3703</v>
      </c>
      <c r="H218" s="128">
        <v>16748</v>
      </c>
      <c r="I218" s="128">
        <v>8980</v>
      </c>
      <c r="J218" s="128">
        <v>9737</v>
      </c>
      <c r="K218" s="129">
        <v>12.9</v>
      </c>
    </row>
    <row r="219" spans="1:11" ht="12.75">
      <c r="A219" s="130"/>
      <c r="C219" s="127">
        <v>1984</v>
      </c>
      <c r="D219" s="128">
        <v>40173</v>
      </c>
      <c r="E219" s="128">
        <v>404</v>
      </c>
      <c r="F219" s="128">
        <v>1371</v>
      </c>
      <c r="G219" s="128">
        <v>3638</v>
      </c>
      <c r="H219" s="128">
        <v>16431</v>
      </c>
      <c r="I219" s="128">
        <v>8555</v>
      </c>
      <c r="J219" s="128">
        <v>9771</v>
      </c>
      <c r="K219" s="129">
        <v>12.9</v>
      </c>
    </row>
    <row r="220" spans="1:11" ht="12.75">
      <c r="A220" s="130"/>
      <c r="C220" s="127">
        <v>1983</v>
      </c>
      <c r="D220" s="128">
        <v>39342</v>
      </c>
      <c r="E220" s="128">
        <v>376</v>
      </c>
      <c r="F220" s="128">
        <v>1324</v>
      </c>
      <c r="G220" s="128">
        <v>3664</v>
      </c>
      <c r="H220" s="128">
        <v>15804</v>
      </c>
      <c r="I220" s="128">
        <v>8567</v>
      </c>
      <c r="J220" s="128">
        <v>9605</v>
      </c>
      <c r="K220" s="129">
        <v>12.9</v>
      </c>
    </row>
    <row r="221" spans="1:11" ht="12.75">
      <c r="A221" s="130"/>
      <c r="C221" s="127">
        <v>1982</v>
      </c>
      <c r="D221" s="128">
        <v>38703</v>
      </c>
      <c r="E221" s="128">
        <v>337</v>
      </c>
      <c r="F221" s="128">
        <v>1371</v>
      </c>
      <c r="G221" s="128">
        <v>3598</v>
      </c>
      <c r="H221" s="128">
        <v>15893</v>
      </c>
      <c r="I221" s="128">
        <v>8304</v>
      </c>
      <c r="J221" s="128">
        <v>9200</v>
      </c>
      <c r="K221" s="129">
        <v>12.9</v>
      </c>
    </row>
    <row r="222" spans="1:11" ht="12.75">
      <c r="A222" s="130"/>
      <c r="C222" s="127">
        <v>1981</v>
      </c>
      <c r="D222" s="128">
        <v>37828</v>
      </c>
      <c r="E222" s="128">
        <v>337</v>
      </c>
      <c r="F222" s="128">
        <v>1428</v>
      </c>
      <c r="G222" s="128">
        <v>3665</v>
      </c>
      <c r="H222" s="128">
        <v>15419</v>
      </c>
      <c r="I222" s="128">
        <v>8198</v>
      </c>
      <c r="J222" s="128">
        <v>8782</v>
      </c>
      <c r="K222" s="129">
        <v>12.9</v>
      </c>
    </row>
    <row r="223" spans="1:11" ht="12.75">
      <c r="A223" s="130"/>
      <c r="C223" s="127">
        <v>1980</v>
      </c>
      <c r="D223" s="128">
        <v>36615</v>
      </c>
      <c r="E223" s="128">
        <v>362</v>
      </c>
      <c r="F223" s="128">
        <v>1424</v>
      </c>
      <c r="G223" s="128">
        <v>3571</v>
      </c>
      <c r="H223" s="128">
        <v>14481</v>
      </c>
      <c r="I223" s="128">
        <v>7942</v>
      </c>
      <c r="J223" s="128">
        <v>8836</v>
      </c>
      <c r="K223" s="129">
        <v>12.9</v>
      </c>
    </row>
    <row r="224" spans="1:11" ht="12.75">
      <c r="A224" s="130"/>
      <c r="C224" s="127">
        <v>1979</v>
      </c>
      <c r="D224" s="128">
        <v>34053</v>
      </c>
      <c r="E224" s="128">
        <v>370</v>
      </c>
      <c r="F224" s="128">
        <v>1381</v>
      </c>
      <c r="G224" s="128">
        <v>3452</v>
      </c>
      <c r="H224" s="128">
        <v>13338</v>
      </c>
      <c r="I224" s="128">
        <v>7415</v>
      </c>
      <c r="J224" s="128">
        <v>8096</v>
      </c>
      <c r="K224" s="129">
        <v>12.9</v>
      </c>
    </row>
    <row r="225" spans="1:11" ht="12.75">
      <c r="A225" s="130"/>
      <c r="C225" s="127">
        <v>1978</v>
      </c>
      <c r="D225" s="128">
        <v>33120</v>
      </c>
      <c r="E225" s="128">
        <v>325</v>
      </c>
      <c r="F225" s="128">
        <v>1459</v>
      </c>
      <c r="G225" s="128">
        <v>3515</v>
      </c>
      <c r="H225" s="128">
        <v>12993</v>
      </c>
      <c r="I225" s="128">
        <v>7008</v>
      </c>
      <c r="J225" s="128">
        <v>7821</v>
      </c>
      <c r="K225" s="129">
        <v>12.9</v>
      </c>
    </row>
    <row r="226" spans="1:11" ht="12.75">
      <c r="A226" s="130"/>
      <c r="C226" s="127">
        <v>1977</v>
      </c>
      <c r="D226" s="128">
        <v>32284</v>
      </c>
      <c r="E226" s="128">
        <v>269</v>
      </c>
      <c r="F226" s="128">
        <v>1383</v>
      </c>
      <c r="G226" s="128">
        <v>3715</v>
      </c>
      <c r="H226" s="128">
        <v>12845</v>
      </c>
      <c r="I226" s="128">
        <v>6398</v>
      </c>
      <c r="J226" s="128">
        <v>7676</v>
      </c>
      <c r="K226" s="129">
        <v>12.8</v>
      </c>
    </row>
    <row r="227" spans="1:11" ht="12.75">
      <c r="A227" s="130"/>
      <c r="C227" s="127">
        <v>1976</v>
      </c>
      <c r="D227" s="128">
        <v>31148</v>
      </c>
      <c r="E227" s="128">
        <v>247</v>
      </c>
      <c r="F227" s="128">
        <v>1508</v>
      </c>
      <c r="G227" s="128">
        <v>3619</v>
      </c>
      <c r="H227" s="128">
        <v>12920</v>
      </c>
      <c r="I227" s="128">
        <v>5813</v>
      </c>
      <c r="J227" s="128">
        <v>7041</v>
      </c>
      <c r="K227" s="129">
        <v>12.8</v>
      </c>
    </row>
    <row r="228" spans="1:11" ht="12.75">
      <c r="A228" s="130"/>
      <c r="C228" s="127">
        <v>1975</v>
      </c>
      <c r="D228" s="128">
        <v>30092</v>
      </c>
      <c r="E228" s="128">
        <v>313</v>
      </c>
      <c r="F228" s="128">
        <v>1644</v>
      </c>
      <c r="G228" s="128">
        <v>3743</v>
      </c>
      <c r="H228" s="128">
        <v>12544</v>
      </c>
      <c r="I228" s="128">
        <v>5403</v>
      </c>
      <c r="J228" s="128">
        <v>6443</v>
      </c>
      <c r="K228" s="129">
        <v>12.7</v>
      </c>
    </row>
    <row r="229" spans="1:11" ht="12.75">
      <c r="A229" s="130"/>
      <c r="C229" s="127">
        <v>1974</v>
      </c>
      <c r="D229" s="128">
        <v>28972</v>
      </c>
      <c r="E229" s="128">
        <v>352</v>
      </c>
      <c r="F229" s="128">
        <v>1654</v>
      </c>
      <c r="G229" s="128">
        <v>3763</v>
      </c>
      <c r="H229" s="128">
        <v>12362</v>
      </c>
      <c r="I229" s="128">
        <v>5056</v>
      </c>
      <c r="J229" s="128">
        <v>5785</v>
      </c>
      <c r="K229" s="129">
        <v>12.7</v>
      </c>
    </row>
    <row r="230" spans="1:11" ht="12.75">
      <c r="A230" s="130"/>
      <c r="C230" s="127">
        <v>1973</v>
      </c>
      <c r="D230" s="128">
        <v>27793</v>
      </c>
      <c r="E230" s="128">
        <v>333</v>
      </c>
      <c r="F230" s="128">
        <v>1850</v>
      </c>
      <c r="G230" s="128">
        <v>3915</v>
      </c>
      <c r="H230" s="128">
        <v>12194</v>
      </c>
      <c r="I230" s="128">
        <v>4454</v>
      </c>
      <c r="J230" s="128">
        <v>5047</v>
      </c>
      <c r="K230" s="129">
        <v>12.6</v>
      </c>
    </row>
    <row r="231" spans="1:11" ht="12.75">
      <c r="A231" s="130"/>
      <c r="C231" s="127">
        <v>1972</v>
      </c>
      <c r="D231" s="128">
        <v>26517</v>
      </c>
      <c r="E231" s="128">
        <v>285</v>
      </c>
      <c r="F231" s="128">
        <v>1791</v>
      </c>
      <c r="G231" s="128">
        <v>3981</v>
      </c>
      <c r="H231" s="128">
        <v>11635</v>
      </c>
      <c r="I231" s="128">
        <v>4090</v>
      </c>
      <c r="J231" s="128">
        <v>4734</v>
      </c>
      <c r="K231" s="129">
        <v>12.6</v>
      </c>
    </row>
    <row r="232" spans="1:11" ht="12.75">
      <c r="A232" s="130"/>
      <c r="C232" s="127">
        <v>1971</v>
      </c>
      <c r="D232" s="128">
        <v>25545</v>
      </c>
      <c r="E232" s="128">
        <v>327</v>
      </c>
      <c r="F232" s="128">
        <v>2011</v>
      </c>
      <c r="G232" s="128">
        <v>3986</v>
      </c>
      <c r="H232" s="128">
        <v>11232</v>
      </c>
      <c r="I232" s="128">
        <v>3822</v>
      </c>
      <c r="J232" s="128">
        <v>4169</v>
      </c>
      <c r="K232" s="129">
        <v>12.6</v>
      </c>
    </row>
    <row r="233" spans="1:11" ht="12.75">
      <c r="A233" s="130"/>
      <c r="C233" s="127">
        <v>1970</v>
      </c>
      <c r="D233" s="128">
        <v>24865</v>
      </c>
      <c r="E233" s="128">
        <v>329</v>
      </c>
      <c r="F233" s="128">
        <v>1937</v>
      </c>
      <c r="G233" s="128">
        <v>4251</v>
      </c>
      <c r="H233" s="128">
        <v>10929</v>
      </c>
      <c r="I233" s="128">
        <v>3491</v>
      </c>
      <c r="J233" s="128">
        <v>3926</v>
      </c>
      <c r="K233" s="129">
        <v>12.5</v>
      </c>
    </row>
    <row r="234" spans="1:11" ht="12.75">
      <c r="A234" s="130"/>
      <c r="C234" s="127">
        <v>1969</v>
      </c>
      <c r="D234" s="128">
        <v>24072</v>
      </c>
      <c r="E234" s="128">
        <v>359</v>
      </c>
      <c r="F234" s="128">
        <v>2086</v>
      </c>
      <c r="G234" s="128">
        <v>4140</v>
      </c>
      <c r="H234" s="128">
        <v>10592</v>
      </c>
      <c r="I234" s="128">
        <v>3202</v>
      </c>
      <c r="J234" s="128">
        <v>3693</v>
      </c>
      <c r="K234" s="129">
        <v>12.5</v>
      </c>
    </row>
    <row r="235" spans="1:11" ht="12.75">
      <c r="A235" s="130"/>
      <c r="C235" s="127">
        <v>1968</v>
      </c>
      <c r="D235" s="128">
        <v>23285</v>
      </c>
      <c r="E235" s="128">
        <v>350</v>
      </c>
      <c r="F235" s="128">
        <v>2246</v>
      </c>
      <c r="G235" s="128">
        <v>4129</v>
      </c>
      <c r="H235" s="128">
        <v>10157</v>
      </c>
      <c r="I235" s="128">
        <v>2989</v>
      </c>
      <c r="J235" s="128">
        <v>3413</v>
      </c>
      <c r="K235" s="129">
        <v>12.5</v>
      </c>
    </row>
    <row r="236" spans="1:11" ht="12.75">
      <c r="A236" s="130"/>
      <c r="C236" s="127">
        <v>1967</v>
      </c>
      <c r="D236" s="128">
        <v>22388</v>
      </c>
      <c r="E236" s="128">
        <v>319</v>
      </c>
      <c r="F236" s="128">
        <v>2293</v>
      </c>
      <c r="G236" s="128">
        <v>4017</v>
      </c>
      <c r="H236" s="128">
        <v>9645</v>
      </c>
      <c r="I236" s="128">
        <v>2946</v>
      </c>
      <c r="J236" s="128">
        <v>3169</v>
      </c>
      <c r="K236" s="129">
        <v>12.5</v>
      </c>
    </row>
    <row r="237" spans="1:11" ht="12.75">
      <c r="A237" s="130"/>
      <c r="C237" s="127">
        <v>1966</v>
      </c>
      <c r="D237" s="128">
        <v>22023</v>
      </c>
      <c r="E237" s="128">
        <v>430</v>
      </c>
      <c r="F237" s="128">
        <v>2208</v>
      </c>
      <c r="G237" s="128">
        <v>4158</v>
      </c>
      <c r="H237" s="128">
        <v>9546</v>
      </c>
      <c r="I237" s="128">
        <v>2647</v>
      </c>
      <c r="J237" s="128">
        <v>3037</v>
      </c>
      <c r="K237" s="129">
        <v>12.4</v>
      </c>
    </row>
    <row r="238" spans="1:11" ht="12.75">
      <c r="A238" s="130"/>
      <c r="C238" s="127">
        <v>1965</v>
      </c>
      <c r="D238" s="128">
        <v>21980</v>
      </c>
      <c r="E238" s="128">
        <v>543</v>
      </c>
      <c r="F238" s="128">
        <v>2437</v>
      </c>
      <c r="G238" s="128">
        <v>4058</v>
      </c>
      <c r="H238" s="128">
        <v>9500</v>
      </c>
      <c r="I238" s="128">
        <v>2561</v>
      </c>
      <c r="J238" s="128">
        <v>2880</v>
      </c>
      <c r="K238" s="129">
        <v>12.4</v>
      </c>
    </row>
    <row r="239" spans="1:11" ht="12.75">
      <c r="A239" s="130"/>
      <c r="C239" s="127">
        <v>1964</v>
      </c>
      <c r="D239" s="128">
        <v>21997</v>
      </c>
      <c r="E239" s="128">
        <v>502</v>
      </c>
      <c r="F239" s="128">
        <v>2591</v>
      </c>
      <c r="G239" s="128">
        <v>4176</v>
      </c>
      <c r="H239" s="128">
        <v>9370</v>
      </c>
      <c r="I239" s="128">
        <v>2529</v>
      </c>
      <c r="J239" s="128">
        <v>2830</v>
      </c>
      <c r="K239" s="129">
        <v>12.4</v>
      </c>
    </row>
    <row r="240" spans="1:11" ht="12.75">
      <c r="A240" s="130"/>
      <c r="C240" s="127">
        <v>1962</v>
      </c>
      <c r="D240" s="128">
        <v>22130</v>
      </c>
      <c r="E240" s="128">
        <v>597</v>
      </c>
      <c r="F240" s="128">
        <v>2936</v>
      </c>
      <c r="G240" s="128">
        <v>4371</v>
      </c>
      <c r="H240" s="128">
        <v>8815</v>
      </c>
      <c r="I240" s="128">
        <v>2552</v>
      </c>
      <c r="J240" s="128">
        <v>2859</v>
      </c>
      <c r="K240" s="129">
        <v>12.4</v>
      </c>
    </row>
    <row r="241" spans="1:11" ht="12.75">
      <c r="A241" s="130"/>
      <c r="C241" s="127">
        <v>1960</v>
      </c>
      <c r="D241" s="128">
        <v>22821</v>
      </c>
      <c r="E241" s="128">
        <v>709</v>
      </c>
      <c r="F241" s="128">
        <v>3738</v>
      </c>
      <c r="G241" s="128">
        <v>5135</v>
      </c>
      <c r="H241" s="128">
        <v>8166</v>
      </c>
      <c r="I241" s="128">
        <v>2572</v>
      </c>
      <c r="J241" s="128">
        <v>2499</v>
      </c>
      <c r="K241" s="129">
        <v>12.4</v>
      </c>
    </row>
    <row r="242" spans="1:11" ht="12.75">
      <c r="A242" s="130"/>
      <c r="C242" s="127">
        <v>1959</v>
      </c>
      <c r="D242" s="128">
        <v>22922</v>
      </c>
      <c r="E242" s="128">
        <v>761</v>
      </c>
      <c r="F242" s="128">
        <v>3348</v>
      </c>
      <c r="G242" s="128">
        <v>4741</v>
      </c>
      <c r="H242" s="128">
        <v>8979</v>
      </c>
      <c r="I242" s="128">
        <v>2398</v>
      </c>
      <c r="J242" s="128">
        <v>2480</v>
      </c>
      <c r="K242" s="129">
        <v>12.3</v>
      </c>
    </row>
    <row r="243" spans="1:11" ht="12.75">
      <c r="A243" s="130"/>
      <c r="C243" s="127">
        <v>1957</v>
      </c>
      <c r="D243" s="128">
        <v>23437</v>
      </c>
      <c r="E243" s="128">
        <v>750</v>
      </c>
      <c r="F243" s="128">
        <v>3971</v>
      </c>
      <c r="G243" s="128">
        <v>4965</v>
      </c>
      <c r="H243" s="128">
        <v>8927</v>
      </c>
      <c r="I243" s="128">
        <v>2275</v>
      </c>
      <c r="J243" s="128">
        <v>2351</v>
      </c>
      <c r="K243" s="129">
        <v>12.2</v>
      </c>
    </row>
    <row r="244" spans="1:11" ht="12.75">
      <c r="A244" s="130"/>
      <c r="C244" s="127">
        <v>1952</v>
      </c>
      <c r="D244" s="128">
        <v>23138</v>
      </c>
      <c r="E244" s="128">
        <v>844</v>
      </c>
      <c r="F244" s="128">
        <v>4362</v>
      </c>
      <c r="G244" s="128">
        <v>4898</v>
      </c>
      <c r="H244" s="128">
        <v>8620</v>
      </c>
      <c r="I244" s="128">
        <v>2220</v>
      </c>
      <c r="J244" s="128">
        <v>2052</v>
      </c>
      <c r="K244" s="129">
        <v>12.2</v>
      </c>
    </row>
    <row r="245" spans="1:11" ht="12.75">
      <c r="A245" s="130"/>
      <c r="C245" s="127">
        <v>1950</v>
      </c>
      <c r="D245" s="128">
        <v>23626</v>
      </c>
      <c r="E245" s="128">
        <v>1147</v>
      </c>
      <c r="F245" s="128">
        <v>5308</v>
      </c>
      <c r="G245" s="128">
        <v>5050</v>
      </c>
      <c r="H245" s="128">
        <v>7660</v>
      </c>
      <c r="I245" s="128">
        <v>2198</v>
      </c>
      <c r="J245" s="128">
        <v>1252</v>
      </c>
      <c r="K245" s="129">
        <v>11.9</v>
      </c>
    </row>
    <row r="246" spans="1:11" ht="12.75">
      <c r="A246" s="130"/>
      <c r="C246" s="127">
        <v>1947</v>
      </c>
      <c r="D246" s="128">
        <v>22627</v>
      </c>
      <c r="E246" s="128">
        <v>1015</v>
      </c>
      <c r="F246" s="128">
        <v>5523</v>
      </c>
      <c r="G246" s="128">
        <v>4997</v>
      </c>
      <c r="H246" s="128">
        <v>7630</v>
      </c>
      <c r="I246" s="128">
        <v>1908</v>
      </c>
      <c r="J246" s="128">
        <v>1378</v>
      </c>
      <c r="K246" s="129">
        <v>11.9</v>
      </c>
    </row>
    <row r="247" spans="1:11" ht="12.75">
      <c r="A247" s="130"/>
      <c r="C247" s="127">
        <v>1940</v>
      </c>
      <c r="D247" s="128">
        <v>21339</v>
      </c>
      <c r="E247" s="128">
        <v>1377</v>
      </c>
      <c r="F247" s="128">
        <v>7676</v>
      </c>
      <c r="G247" s="128">
        <v>4553</v>
      </c>
      <c r="H247" s="128">
        <v>4702</v>
      </c>
      <c r="I247" s="128">
        <v>1554</v>
      </c>
      <c r="J247" s="128">
        <v>1288</v>
      </c>
      <c r="K247" s="129">
        <v>10</v>
      </c>
    </row>
    <row r="249" spans="1:3" ht="12.75">
      <c r="A249" s="130"/>
      <c r="B249" s="134" t="s">
        <v>341</v>
      </c>
      <c r="C249" s="134"/>
    </row>
    <row r="250" spans="2:11" s="130" customFormat="1" ht="12.75">
      <c r="B250" s="134"/>
      <c r="C250" s="127">
        <v>2012</v>
      </c>
      <c r="D250" s="128">
        <v>20464</v>
      </c>
      <c r="E250" s="128">
        <v>161</v>
      </c>
      <c r="F250" s="128">
        <v>579</v>
      </c>
      <c r="G250" s="128">
        <v>1707</v>
      </c>
      <c r="H250" s="128">
        <v>6127</v>
      </c>
      <c r="I250" s="128">
        <v>5619</v>
      </c>
      <c r="J250" s="128">
        <v>6270</v>
      </c>
      <c r="K250" s="144" t="s">
        <v>340</v>
      </c>
    </row>
    <row r="251" spans="2:11" s="130" customFormat="1" ht="12.75">
      <c r="B251" s="134"/>
      <c r="C251" s="127">
        <v>2011</v>
      </c>
      <c r="D251" s="128">
        <v>20985</v>
      </c>
      <c r="E251" s="128">
        <v>190</v>
      </c>
      <c r="F251" s="128">
        <v>657</v>
      </c>
      <c r="G251" s="128">
        <v>1791</v>
      </c>
      <c r="H251" s="128">
        <v>6444</v>
      </c>
      <c r="I251" s="128">
        <v>5750</v>
      </c>
      <c r="J251" s="128">
        <v>6151</v>
      </c>
      <c r="K251" s="144" t="s">
        <v>340</v>
      </c>
    </row>
    <row r="252" spans="2:11" s="130" customFormat="1" ht="12.75">
      <c r="B252" s="134"/>
      <c r="C252" s="127">
        <v>2010</v>
      </c>
      <c r="D252" s="128">
        <v>20689</v>
      </c>
      <c r="E252" s="128">
        <v>186</v>
      </c>
      <c r="F252" s="128">
        <v>641</v>
      </c>
      <c r="G252" s="128">
        <v>1866</v>
      </c>
      <c r="H252" s="128">
        <v>6458</v>
      </c>
      <c r="I252" s="128">
        <v>5587</v>
      </c>
      <c r="J252" s="128">
        <v>5951</v>
      </c>
      <c r="K252" s="144" t="s">
        <v>340</v>
      </c>
    </row>
    <row r="253" spans="2:11" s="130" customFormat="1" ht="12.75">
      <c r="B253" s="146"/>
      <c r="C253" s="146">
        <v>2009</v>
      </c>
      <c r="D253" s="147">
        <v>20440</v>
      </c>
      <c r="E253" s="160">
        <v>184</v>
      </c>
      <c r="F253" s="160">
        <v>695</v>
      </c>
      <c r="G253" s="147">
        <v>1806</v>
      </c>
      <c r="H253" s="147">
        <v>6495</v>
      </c>
      <c r="I253" s="147">
        <v>5508</v>
      </c>
      <c r="J253" s="147">
        <v>5752</v>
      </c>
      <c r="K253" s="144" t="s">
        <v>340</v>
      </c>
    </row>
    <row r="254" spans="1:11" ht="12.75">
      <c r="A254" s="130"/>
      <c r="C254" s="127">
        <v>2008</v>
      </c>
      <c r="D254" s="128">
        <v>20210</v>
      </c>
      <c r="E254" s="128">
        <v>172</v>
      </c>
      <c r="F254" s="128">
        <v>714</v>
      </c>
      <c r="G254" s="128">
        <v>1874</v>
      </c>
      <c r="H254" s="128">
        <v>6356</v>
      </c>
      <c r="I254" s="128">
        <v>5277</v>
      </c>
      <c r="J254" s="128">
        <v>5816</v>
      </c>
      <c r="K254" s="129" t="s">
        <v>340</v>
      </c>
    </row>
    <row r="255" spans="1:11" ht="12.75">
      <c r="A255" s="130"/>
      <c r="C255" s="127">
        <v>2007</v>
      </c>
      <c r="D255" s="128">
        <v>20024</v>
      </c>
      <c r="E255" s="128">
        <v>246</v>
      </c>
      <c r="F255" s="128">
        <v>757</v>
      </c>
      <c r="G255" s="128">
        <v>1930</v>
      </c>
      <c r="H255" s="128">
        <v>6361</v>
      </c>
      <c r="I255" s="128">
        <v>5137</v>
      </c>
      <c r="J255" s="128">
        <v>5593</v>
      </c>
      <c r="K255" s="129" t="s">
        <v>340</v>
      </c>
    </row>
    <row r="256" spans="1:11" ht="12.75">
      <c r="A256" s="130"/>
      <c r="C256" s="127">
        <v>2006</v>
      </c>
      <c r="D256" s="128">
        <v>19827</v>
      </c>
      <c r="E256" s="128">
        <v>218</v>
      </c>
      <c r="F256" s="128">
        <v>834</v>
      </c>
      <c r="G256" s="128">
        <v>1835</v>
      </c>
      <c r="H256" s="128">
        <v>6233</v>
      </c>
      <c r="I256" s="128">
        <v>5336</v>
      </c>
      <c r="J256" s="128">
        <v>5371</v>
      </c>
      <c r="K256" s="129" t="s">
        <v>340</v>
      </c>
    </row>
    <row r="257" spans="1:11" ht="12.75">
      <c r="A257" s="130"/>
      <c r="C257" s="127">
        <v>2005</v>
      </c>
      <c r="D257" s="128">
        <v>19677</v>
      </c>
      <c r="E257" s="128">
        <v>241</v>
      </c>
      <c r="F257" s="128">
        <v>769</v>
      </c>
      <c r="G257" s="128">
        <v>1827</v>
      </c>
      <c r="H257" s="128">
        <v>6216</v>
      </c>
      <c r="I257" s="128">
        <v>5198</v>
      </c>
      <c r="J257" s="128">
        <v>5426</v>
      </c>
      <c r="K257" s="129" t="s">
        <v>340</v>
      </c>
    </row>
    <row r="258" spans="1:11" ht="12.75">
      <c r="A258" s="130"/>
      <c r="C258" s="127">
        <v>2004</v>
      </c>
      <c r="D258" s="128">
        <v>19598</v>
      </c>
      <c r="E258" s="128">
        <v>280</v>
      </c>
      <c r="F258" s="128">
        <v>793</v>
      </c>
      <c r="G258" s="128">
        <v>1723</v>
      </c>
      <c r="H258" s="128">
        <v>6020</v>
      </c>
      <c r="I258" s="128">
        <v>5286</v>
      </c>
      <c r="J258" s="128">
        <v>5495</v>
      </c>
      <c r="K258" s="129" t="s">
        <v>340</v>
      </c>
    </row>
    <row r="259" spans="1:11" ht="12.75">
      <c r="A259" s="130"/>
      <c r="C259" s="127">
        <v>2003</v>
      </c>
      <c r="D259" s="128">
        <v>19564</v>
      </c>
      <c r="E259" s="128">
        <v>216</v>
      </c>
      <c r="F259" s="128">
        <v>771</v>
      </c>
      <c r="G259" s="128">
        <v>1831</v>
      </c>
      <c r="H259" s="128">
        <v>6028</v>
      </c>
      <c r="I259" s="128">
        <v>5252</v>
      </c>
      <c r="J259" s="128">
        <v>5466</v>
      </c>
      <c r="K259" s="129" t="s">
        <v>340</v>
      </c>
    </row>
    <row r="260" spans="1:11" ht="12.75">
      <c r="A260" s="130"/>
      <c r="C260" s="127">
        <v>2002</v>
      </c>
      <c r="D260" s="128">
        <v>19234</v>
      </c>
      <c r="E260" s="128">
        <v>280</v>
      </c>
      <c r="F260" s="128">
        <v>809</v>
      </c>
      <c r="G260" s="128">
        <v>1782</v>
      </c>
      <c r="H260" s="128">
        <v>5751</v>
      </c>
      <c r="I260" s="128">
        <v>5131</v>
      </c>
      <c r="J260" s="128">
        <v>5480</v>
      </c>
      <c r="K260" s="129" t="s">
        <v>340</v>
      </c>
    </row>
    <row r="261" spans="1:11" ht="12.75">
      <c r="A261" s="130"/>
      <c r="C261" s="127">
        <v>2001</v>
      </c>
      <c r="D261" s="128">
        <v>19330</v>
      </c>
      <c r="E261" s="128">
        <v>233</v>
      </c>
      <c r="F261" s="128">
        <v>748</v>
      </c>
      <c r="G261" s="128">
        <v>1677</v>
      </c>
      <c r="H261" s="128">
        <v>6099</v>
      </c>
      <c r="I261" s="128">
        <v>5161</v>
      </c>
      <c r="J261" s="128">
        <v>5411</v>
      </c>
      <c r="K261" s="129" t="s">
        <v>340</v>
      </c>
    </row>
    <row r="262" spans="1:11" ht="12.75">
      <c r="A262" s="130"/>
      <c r="C262" s="127">
        <v>2000</v>
      </c>
      <c r="D262" s="128">
        <v>18563</v>
      </c>
      <c r="E262" s="128">
        <v>155</v>
      </c>
      <c r="F262" s="128">
        <v>593</v>
      </c>
      <c r="G262" s="128">
        <v>1637</v>
      </c>
      <c r="H262" s="128">
        <v>5989</v>
      </c>
      <c r="I262" s="128">
        <v>4870</v>
      </c>
      <c r="J262" s="128">
        <v>5318</v>
      </c>
      <c r="K262" s="129" t="s">
        <v>340</v>
      </c>
    </row>
    <row r="263" spans="1:11" ht="12.75">
      <c r="A263" s="130"/>
      <c r="C263" s="127">
        <v>1999</v>
      </c>
      <c r="D263" s="128">
        <v>18294</v>
      </c>
      <c r="E263" s="128">
        <v>157</v>
      </c>
      <c r="F263" s="128">
        <v>616</v>
      </c>
      <c r="G263" s="128">
        <v>1724</v>
      </c>
      <c r="H263" s="128">
        <v>6114</v>
      </c>
      <c r="I263" s="128">
        <v>5052</v>
      </c>
      <c r="J263" s="128">
        <v>5260</v>
      </c>
      <c r="K263" s="129" t="s">
        <v>340</v>
      </c>
    </row>
    <row r="264" spans="1:11" ht="12.75">
      <c r="A264" s="130"/>
      <c r="C264" s="127">
        <v>1998</v>
      </c>
      <c r="D264" s="128">
        <v>19526</v>
      </c>
      <c r="E264" s="128">
        <v>190</v>
      </c>
      <c r="F264" s="128">
        <v>654</v>
      </c>
      <c r="G264" s="128">
        <v>1735</v>
      </c>
      <c r="H264" s="128">
        <v>6592</v>
      </c>
      <c r="I264" s="128">
        <v>5233</v>
      </c>
      <c r="J264" s="128">
        <v>5125</v>
      </c>
      <c r="K264" s="129" t="s">
        <v>340</v>
      </c>
    </row>
    <row r="265" spans="1:11" ht="12.75">
      <c r="A265" s="130"/>
      <c r="C265" s="127">
        <v>1997</v>
      </c>
      <c r="D265" s="128">
        <v>20039</v>
      </c>
      <c r="E265" s="128">
        <v>193</v>
      </c>
      <c r="F265" s="128">
        <v>629</v>
      </c>
      <c r="G265" s="128">
        <v>2007</v>
      </c>
      <c r="H265" s="128">
        <v>6482</v>
      </c>
      <c r="I265" s="128">
        <v>5477</v>
      </c>
      <c r="J265" s="128">
        <v>5249</v>
      </c>
      <c r="K265" s="129" t="s">
        <v>340</v>
      </c>
    </row>
    <row r="266" spans="1:11" ht="12.75">
      <c r="A266" s="130"/>
      <c r="C266" s="127">
        <v>1996</v>
      </c>
      <c r="D266" s="128">
        <v>20390</v>
      </c>
      <c r="E266" s="128">
        <v>225</v>
      </c>
      <c r="F266" s="128">
        <v>601</v>
      </c>
      <c r="G266" s="128">
        <v>2055</v>
      </c>
      <c r="H266" s="128">
        <v>6701</v>
      </c>
      <c r="I266" s="128">
        <v>5536</v>
      </c>
      <c r="J266" s="128">
        <v>5274</v>
      </c>
      <c r="K266" s="129" t="s">
        <v>340</v>
      </c>
    </row>
    <row r="267" spans="1:11" ht="12.75">
      <c r="A267" s="130"/>
      <c r="C267" s="127">
        <v>1995</v>
      </c>
      <c r="D267" s="128">
        <v>20589</v>
      </c>
      <c r="E267" s="128">
        <v>229</v>
      </c>
      <c r="F267" s="128">
        <v>708</v>
      </c>
      <c r="G267" s="128">
        <v>1930</v>
      </c>
      <c r="H267" s="128">
        <v>7176</v>
      </c>
      <c r="I267" s="128">
        <v>5373</v>
      </c>
      <c r="J267" s="128">
        <v>5174</v>
      </c>
      <c r="K267" s="129" t="s">
        <v>340</v>
      </c>
    </row>
    <row r="268" spans="1:11" ht="12.75">
      <c r="A268" s="130"/>
      <c r="C268" s="127">
        <v>1994</v>
      </c>
      <c r="D268" s="128">
        <v>20873</v>
      </c>
      <c r="E268" s="128">
        <v>230</v>
      </c>
      <c r="F268" s="128">
        <v>716</v>
      </c>
      <c r="G268" s="128">
        <v>2134</v>
      </c>
      <c r="H268" s="128">
        <v>7408</v>
      </c>
      <c r="I268" s="128">
        <v>5510</v>
      </c>
      <c r="J268" s="128">
        <v>4873</v>
      </c>
      <c r="K268" s="129" t="s">
        <v>340</v>
      </c>
    </row>
    <row r="269" spans="1:11" ht="12.75">
      <c r="A269" s="130"/>
      <c r="C269" s="127">
        <v>1993</v>
      </c>
      <c r="D269" s="128">
        <v>20856</v>
      </c>
      <c r="E269" s="128">
        <v>237</v>
      </c>
      <c r="F269" s="128">
        <v>679</v>
      </c>
      <c r="G269" s="128">
        <v>1986</v>
      </c>
      <c r="H269" s="128">
        <v>7604</v>
      </c>
      <c r="I269" s="128">
        <v>5308</v>
      </c>
      <c r="J269" s="128">
        <v>5041</v>
      </c>
      <c r="K269" s="129" t="s">
        <v>340</v>
      </c>
    </row>
    <row r="270" spans="1:11" ht="12.75">
      <c r="A270" s="130"/>
      <c r="C270" s="127">
        <v>1992</v>
      </c>
      <c r="D270" s="128">
        <v>21125</v>
      </c>
      <c r="E270" s="128">
        <v>231</v>
      </c>
      <c r="F270" s="128">
        <v>682</v>
      </c>
      <c r="G270" s="128">
        <v>2057</v>
      </c>
      <c r="H270" s="128">
        <v>8113</v>
      </c>
      <c r="I270" s="128">
        <v>5116</v>
      </c>
      <c r="J270" s="128">
        <v>4927</v>
      </c>
      <c r="K270" s="129" t="s">
        <v>340</v>
      </c>
    </row>
    <row r="271" spans="1:11" ht="12.75">
      <c r="A271" s="130"/>
      <c r="C271" s="127">
        <v>1991</v>
      </c>
      <c r="D271" s="128">
        <v>21319</v>
      </c>
      <c r="E271" s="128">
        <v>270</v>
      </c>
      <c r="F271" s="128">
        <v>694</v>
      </c>
      <c r="G271" s="128">
        <v>2095</v>
      </c>
      <c r="H271" s="128">
        <v>8810</v>
      </c>
      <c r="I271" s="128">
        <v>4441</v>
      </c>
      <c r="J271" s="128">
        <v>5009</v>
      </c>
      <c r="K271" s="129">
        <v>12.9</v>
      </c>
    </row>
    <row r="272" spans="1:11" ht="12.75">
      <c r="A272" s="130"/>
      <c r="C272" s="127">
        <v>1990</v>
      </c>
      <c r="D272" s="128">
        <v>21462</v>
      </c>
      <c r="E272" s="128">
        <v>295</v>
      </c>
      <c r="F272" s="128">
        <v>759</v>
      </c>
      <c r="G272" s="128">
        <v>2153</v>
      </c>
      <c r="H272" s="128">
        <v>8649</v>
      </c>
      <c r="I272" s="128">
        <v>4392</v>
      </c>
      <c r="J272" s="128">
        <v>5215</v>
      </c>
      <c r="K272" s="129">
        <v>12.9</v>
      </c>
    </row>
    <row r="273" spans="1:11" ht="12.75">
      <c r="A273" s="130"/>
      <c r="C273" s="127">
        <v>1989</v>
      </c>
      <c r="D273" s="128">
        <v>21461</v>
      </c>
      <c r="E273" s="128">
        <v>251</v>
      </c>
      <c r="F273" s="128">
        <v>698</v>
      </c>
      <c r="G273" s="128">
        <v>2129</v>
      </c>
      <c r="H273" s="128">
        <v>8659</v>
      </c>
      <c r="I273" s="128">
        <v>4391</v>
      </c>
      <c r="J273" s="128">
        <v>5335</v>
      </c>
      <c r="K273" s="129">
        <v>12.9</v>
      </c>
    </row>
    <row r="274" spans="1:11" ht="12.75">
      <c r="A274" s="130"/>
      <c r="C274" s="127">
        <v>1988</v>
      </c>
      <c r="D274" s="128">
        <v>21277</v>
      </c>
      <c r="E274" s="128">
        <v>237</v>
      </c>
      <c r="F274" s="128">
        <v>651</v>
      </c>
      <c r="G274" s="128">
        <v>2227</v>
      </c>
      <c r="H274" s="128">
        <v>8569</v>
      </c>
      <c r="I274" s="128">
        <v>4273</v>
      </c>
      <c r="J274" s="128">
        <v>5319</v>
      </c>
      <c r="K274" s="129">
        <v>12.9</v>
      </c>
    </row>
    <row r="275" spans="1:11" ht="12.75">
      <c r="A275" s="130"/>
      <c r="C275" s="127">
        <v>1987</v>
      </c>
      <c r="D275" s="128">
        <v>21142</v>
      </c>
      <c r="E275" s="128">
        <v>223</v>
      </c>
      <c r="F275" s="128">
        <v>698</v>
      </c>
      <c r="G275" s="128">
        <v>2030</v>
      </c>
      <c r="H275" s="128">
        <v>8544</v>
      </c>
      <c r="I275" s="128">
        <v>4384</v>
      </c>
      <c r="J275" s="128">
        <v>5263</v>
      </c>
      <c r="K275" s="129">
        <v>12.9</v>
      </c>
    </row>
    <row r="276" spans="1:11" ht="12.75">
      <c r="A276" s="130"/>
      <c r="C276" s="127">
        <v>1986</v>
      </c>
      <c r="D276" s="128">
        <v>20956</v>
      </c>
      <c r="E276" s="128">
        <v>227</v>
      </c>
      <c r="F276" s="128">
        <v>715</v>
      </c>
      <c r="G276" s="128">
        <v>1887</v>
      </c>
      <c r="H276" s="128">
        <v>8359</v>
      </c>
      <c r="I276" s="128">
        <v>4488</v>
      </c>
      <c r="J276" s="128">
        <v>5279</v>
      </c>
      <c r="K276" s="129">
        <v>12.9</v>
      </c>
    </row>
    <row r="277" spans="1:11" ht="12.75">
      <c r="A277" s="130"/>
      <c r="C277" s="127">
        <v>1985</v>
      </c>
      <c r="D277" s="128">
        <v>20184</v>
      </c>
      <c r="E277" s="128">
        <v>194</v>
      </c>
      <c r="F277" s="128">
        <v>700</v>
      </c>
      <c r="G277" s="128">
        <v>1823</v>
      </c>
      <c r="H277" s="128">
        <v>7955</v>
      </c>
      <c r="I277" s="128">
        <v>4433</v>
      </c>
      <c r="J277" s="128">
        <v>5080</v>
      </c>
      <c r="K277" s="129">
        <v>12.9</v>
      </c>
    </row>
    <row r="278" spans="1:11" ht="12.75">
      <c r="A278" s="130"/>
      <c r="C278" s="127">
        <v>1984</v>
      </c>
      <c r="D278" s="128">
        <v>19876</v>
      </c>
      <c r="E278" s="128">
        <v>231</v>
      </c>
      <c r="F278" s="128">
        <v>721</v>
      </c>
      <c r="G278" s="128">
        <v>1739</v>
      </c>
      <c r="H278" s="128">
        <v>7798</v>
      </c>
      <c r="I278" s="128">
        <v>4238</v>
      </c>
      <c r="J278" s="128">
        <v>5150</v>
      </c>
      <c r="K278" s="129">
        <v>12.9</v>
      </c>
    </row>
    <row r="279" spans="1:11" ht="12.75">
      <c r="A279" s="130"/>
      <c r="C279" s="127">
        <v>1983</v>
      </c>
      <c r="D279" s="128">
        <v>19438</v>
      </c>
      <c r="E279" s="128">
        <v>213</v>
      </c>
      <c r="F279" s="128">
        <v>659</v>
      </c>
      <c r="G279" s="128">
        <v>1724</v>
      </c>
      <c r="H279" s="128">
        <v>7351</v>
      </c>
      <c r="I279" s="128">
        <v>4284</v>
      </c>
      <c r="J279" s="128">
        <v>5207</v>
      </c>
      <c r="K279" s="129">
        <v>13</v>
      </c>
    </row>
    <row r="280" spans="1:11" ht="12.75">
      <c r="A280" s="130"/>
      <c r="C280" s="127">
        <v>1982</v>
      </c>
      <c r="D280" s="128">
        <v>19090</v>
      </c>
      <c r="E280" s="128">
        <v>182</v>
      </c>
      <c r="F280" s="128">
        <v>659</v>
      </c>
      <c r="G280" s="128">
        <v>1654</v>
      </c>
      <c r="H280" s="128">
        <v>7380</v>
      </c>
      <c r="I280" s="128">
        <v>4162</v>
      </c>
      <c r="J280" s="128">
        <v>5053</v>
      </c>
      <c r="K280" s="129">
        <v>13</v>
      </c>
    </row>
    <row r="281" spans="1:11" ht="12.75">
      <c r="A281" s="130"/>
      <c r="C281" s="127">
        <v>1981</v>
      </c>
      <c r="D281" s="128">
        <v>18625</v>
      </c>
      <c r="E281" s="128">
        <v>176</v>
      </c>
      <c r="F281" s="128">
        <v>733</v>
      </c>
      <c r="G281" s="128">
        <v>1679</v>
      </c>
      <c r="H281" s="128">
        <v>6991</v>
      </c>
      <c r="I281" s="128">
        <v>4185</v>
      </c>
      <c r="J281" s="128">
        <v>4863</v>
      </c>
      <c r="K281" s="129">
        <v>13</v>
      </c>
    </row>
    <row r="282" spans="1:11" ht="12.75">
      <c r="A282" s="130"/>
      <c r="C282" s="127">
        <v>1980</v>
      </c>
      <c r="D282" s="128">
        <v>18051</v>
      </c>
      <c r="E282" s="128">
        <v>198</v>
      </c>
      <c r="F282" s="128">
        <v>699</v>
      </c>
      <c r="G282" s="128">
        <v>1639</v>
      </c>
      <c r="H282" s="128">
        <v>6393</v>
      </c>
      <c r="I282" s="128">
        <v>4166</v>
      </c>
      <c r="J282" s="128">
        <v>4957</v>
      </c>
      <c r="K282" s="129">
        <v>13</v>
      </c>
    </row>
    <row r="283" spans="1:11" ht="12.75">
      <c r="A283" s="130"/>
      <c r="C283" s="127">
        <v>1979</v>
      </c>
      <c r="D283" s="128">
        <v>16719</v>
      </c>
      <c r="E283" s="128">
        <v>197</v>
      </c>
      <c r="F283" s="128">
        <v>695</v>
      </c>
      <c r="G283" s="128">
        <v>1476</v>
      </c>
      <c r="H283" s="128">
        <v>5852</v>
      </c>
      <c r="I283" s="128">
        <v>3862</v>
      </c>
      <c r="J283" s="128">
        <v>4637</v>
      </c>
      <c r="K283" s="129">
        <v>13</v>
      </c>
    </row>
    <row r="284" spans="1:11" ht="12.75">
      <c r="A284" s="130"/>
      <c r="C284" s="127">
        <v>1978</v>
      </c>
      <c r="D284" s="128">
        <v>16263</v>
      </c>
      <c r="E284" s="128">
        <v>154</v>
      </c>
      <c r="F284" s="128">
        <v>717</v>
      </c>
      <c r="G284" s="128">
        <v>1526</v>
      </c>
      <c r="H284" s="128">
        <v>5701</v>
      </c>
      <c r="I284" s="128">
        <v>3698</v>
      </c>
      <c r="J284" s="128">
        <v>4471</v>
      </c>
      <c r="K284" s="129">
        <v>13.1</v>
      </c>
    </row>
    <row r="285" spans="1:11" ht="12.75">
      <c r="A285" s="130"/>
      <c r="C285" s="127">
        <v>1977</v>
      </c>
      <c r="D285" s="128">
        <v>15863</v>
      </c>
      <c r="E285" s="128">
        <v>134</v>
      </c>
      <c r="F285" s="128">
        <v>672</v>
      </c>
      <c r="G285" s="128">
        <v>1625</v>
      </c>
      <c r="H285" s="128">
        <v>5634</v>
      </c>
      <c r="I285" s="128">
        <v>3403</v>
      </c>
      <c r="J285" s="128">
        <v>4396</v>
      </c>
      <c r="K285" s="129">
        <v>13</v>
      </c>
    </row>
    <row r="286" spans="1:11" ht="12.75">
      <c r="A286" s="130"/>
      <c r="C286" s="127">
        <v>1976</v>
      </c>
      <c r="D286" s="128">
        <v>15266</v>
      </c>
      <c r="E286" s="128">
        <v>134</v>
      </c>
      <c r="F286" s="128">
        <v>724</v>
      </c>
      <c r="G286" s="128">
        <v>1566</v>
      </c>
      <c r="H286" s="128">
        <v>5672</v>
      </c>
      <c r="I286" s="128">
        <v>3085</v>
      </c>
      <c r="J286" s="128">
        <v>4087</v>
      </c>
      <c r="K286" s="129">
        <v>12.9</v>
      </c>
    </row>
    <row r="287" spans="1:11" ht="12.75">
      <c r="A287" s="130"/>
      <c r="C287" s="127">
        <v>1975</v>
      </c>
      <c r="D287" s="128">
        <v>14776</v>
      </c>
      <c r="E287" s="128">
        <v>177</v>
      </c>
      <c r="F287" s="128">
        <v>815</v>
      </c>
      <c r="G287" s="128">
        <v>1605</v>
      </c>
      <c r="H287" s="128">
        <v>5508</v>
      </c>
      <c r="I287" s="128">
        <v>2915</v>
      </c>
      <c r="J287" s="128">
        <v>3757</v>
      </c>
      <c r="K287" s="129">
        <v>12.9</v>
      </c>
    </row>
    <row r="288" spans="1:11" ht="12.75">
      <c r="A288" s="130"/>
      <c r="C288" s="127">
        <v>1974</v>
      </c>
      <c r="D288" s="128">
        <v>14222</v>
      </c>
      <c r="E288" s="128">
        <v>211</v>
      </c>
      <c r="F288" s="128">
        <v>859</v>
      </c>
      <c r="G288" s="128">
        <v>1617</v>
      </c>
      <c r="H288" s="128">
        <v>5491</v>
      </c>
      <c r="I288" s="128">
        <v>2672</v>
      </c>
      <c r="J288" s="128">
        <v>3372</v>
      </c>
      <c r="K288" s="129">
        <v>12.8</v>
      </c>
    </row>
    <row r="289" spans="1:11" ht="12.75">
      <c r="A289" s="130"/>
      <c r="C289" s="127">
        <v>1973</v>
      </c>
      <c r="D289" s="128">
        <v>13638</v>
      </c>
      <c r="E289" s="128">
        <v>204</v>
      </c>
      <c r="F289" s="128">
        <v>966</v>
      </c>
      <c r="G289" s="128">
        <v>1760</v>
      </c>
      <c r="H289" s="128">
        <v>5363</v>
      </c>
      <c r="I289" s="128">
        <v>2416</v>
      </c>
      <c r="J289" s="128">
        <v>2927</v>
      </c>
      <c r="K289" s="129">
        <v>12.7</v>
      </c>
    </row>
    <row r="290" spans="1:11" ht="12.75">
      <c r="A290" s="130"/>
      <c r="C290" s="127">
        <v>1972</v>
      </c>
      <c r="D290" s="128">
        <v>13030</v>
      </c>
      <c r="E290" s="128">
        <v>157</v>
      </c>
      <c r="F290" s="128">
        <v>927</v>
      </c>
      <c r="G290" s="128">
        <v>1796</v>
      </c>
      <c r="H290" s="128">
        <v>5150</v>
      </c>
      <c r="I290" s="128">
        <v>2191</v>
      </c>
      <c r="J290" s="128">
        <v>2809</v>
      </c>
      <c r="K290" s="129">
        <v>12.7</v>
      </c>
    </row>
    <row r="291" spans="1:11" ht="12.75">
      <c r="A291" s="130"/>
      <c r="C291" s="127">
        <v>1971</v>
      </c>
      <c r="D291" s="128">
        <v>12596</v>
      </c>
      <c r="E291" s="128">
        <v>170</v>
      </c>
      <c r="F291" s="128">
        <v>1092</v>
      </c>
      <c r="G291" s="128">
        <v>1771</v>
      </c>
      <c r="H291" s="128">
        <v>5049</v>
      </c>
      <c r="I291" s="128">
        <v>2005</v>
      </c>
      <c r="J291" s="128">
        <v>2506</v>
      </c>
      <c r="K291" s="129">
        <v>12.6</v>
      </c>
    </row>
    <row r="292" spans="1:11" ht="12.75">
      <c r="A292" s="130"/>
      <c r="C292" s="127">
        <v>1970</v>
      </c>
      <c r="D292" s="128">
        <v>12236</v>
      </c>
      <c r="E292" s="128">
        <v>189</v>
      </c>
      <c r="F292" s="128">
        <v>1063</v>
      </c>
      <c r="G292" s="128">
        <v>1896</v>
      </c>
      <c r="H292" s="128">
        <v>4833</v>
      </c>
      <c r="I292" s="128">
        <v>1842</v>
      </c>
      <c r="J292" s="128">
        <v>2412</v>
      </c>
      <c r="K292" s="129">
        <v>12.6</v>
      </c>
    </row>
    <row r="293" spans="1:11" ht="12.75">
      <c r="A293" s="130"/>
      <c r="C293" s="127">
        <v>1969</v>
      </c>
      <c r="D293" s="128">
        <v>11788</v>
      </c>
      <c r="E293" s="128">
        <v>204</v>
      </c>
      <c r="F293" s="128">
        <v>1121</v>
      </c>
      <c r="G293" s="128">
        <v>1849</v>
      </c>
      <c r="H293" s="128">
        <v>4652</v>
      </c>
      <c r="I293" s="128">
        <v>1719</v>
      </c>
      <c r="J293" s="128">
        <v>2241</v>
      </c>
      <c r="K293" s="129">
        <v>12.6</v>
      </c>
    </row>
    <row r="294" spans="1:11" ht="12.75">
      <c r="A294" s="130"/>
      <c r="C294" s="127">
        <v>1968</v>
      </c>
      <c r="D294" s="128">
        <v>11381</v>
      </c>
      <c r="E294" s="128">
        <v>193</v>
      </c>
      <c r="F294" s="128">
        <v>1192</v>
      </c>
      <c r="G294" s="128">
        <v>1880</v>
      </c>
      <c r="H294" s="128">
        <v>4473</v>
      </c>
      <c r="I294" s="128">
        <v>1505</v>
      </c>
      <c r="J294" s="128">
        <v>2136</v>
      </c>
      <c r="K294" s="129">
        <v>12.5</v>
      </c>
    </row>
    <row r="295" spans="1:11" ht="12.75">
      <c r="A295" s="130"/>
      <c r="C295" s="127">
        <v>1967</v>
      </c>
      <c r="D295" s="128">
        <v>10876</v>
      </c>
      <c r="E295" s="128">
        <v>170</v>
      </c>
      <c r="F295" s="128">
        <v>1209</v>
      </c>
      <c r="G295" s="128">
        <v>1814</v>
      </c>
      <c r="H295" s="128">
        <v>4187</v>
      </c>
      <c r="I295" s="128">
        <v>1522</v>
      </c>
      <c r="J295" s="128">
        <v>1973</v>
      </c>
      <c r="K295" s="129">
        <v>12.5</v>
      </c>
    </row>
    <row r="296" spans="1:11" ht="12.75">
      <c r="A296" s="130"/>
      <c r="C296" s="127">
        <v>1966</v>
      </c>
      <c r="D296" s="128">
        <v>10701</v>
      </c>
      <c r="E296" s="128">
        <v>241</v>
      </c>
      <c r="F296" s="128">
        <v>1162</v>
      </c>
      <c r="G296" s="128">
        <v>1839</v>
      </c>
      <c r="H296" s="128">
        <v>4191</v>
      </c>
      <c r="I296" s="128">
        <v>1374</v>
      </c>
      <c r="J296" s="128">
        <v>1894</v>
      </c>
      <c r="K296" s="129">
        <v>12.5</v>
      </c>
    </row>
    <row r="297" spans="1:11" ht="12.75">
      <c r="A297" s="130"/>
      <c r="C297" s="127">
        <v>1965</v>
      </c>
      <c r="D297" s="128">
        <v>10693</v>
      </c>
      <c r="E297" s="128">
        <v>325</v>
      </c>
      <c r="F297" s="128">
        <v>1240</v>
      </c>
      <c r="G297" s="128">
        <v>1802</v>
      </c>
      <c r="H297" s="128">
        <v>4188</v>
      </c>
      <c r="I297" s="128">
        <v>1316</v>
      </c>
      <c r="J297" s="128">
        <v>1822</v>
      </c>
      <c r="K297" s="129">
        <v>12.5</v>
      </c>
    </row>
    <row r="298" spans="1:11" ht="12.75">
      <c r="A298" s="130"/>
      <c r="C298" s="127">
        <v>1964</v>
      </c>
      <c r="D298" s="128">
        <v>10729</v>
      </c>
      <c r="E298" s="128">
        <v>297</v>
      </c>
      <c r="F298" s="128">
        <v>1344</v>
      </c>
      <c r="G298" s="128">
        <v>1962</v>
      </c>
      <c r="H298" s="128">
        <v>4008</v>
      </c>
      <c r="I298" s="128">
        <v>1306</v>
      </c>
      <c r="J298" s="128">
        <v>1812</v>
      </c>
      <c r="K298" s="129">
        <v>12.4</v>
      </c>
    </row>
    <row r="299" spans="1:11" ht="12.75">
      <c r="A299" s="130"/>
      <c r="C299" s="127">
        <v>1962</v>
      </c>
      <c r="D299" s="128">
        <v>10762</v>
      </c>
      <c r="E299" s="128">
        <v>334</v>
      </c>
      <c r="F299" s="128">
        <v>1569</v>
      </c>
      <c r="G299" s="128">
        <v>2008</v>
      </c>
      <c r="H299" s="128">
        <v>3700</v>
      </c>
      <c r="I299" s="128">
        <v>1309</v>
      </c>
      <c r="J299" s="128">
        <v>1842</v>
      </c>
      <c r="K299" s="129">
        <v>12.4</v>
      </c>
    </row>
    <row r="300" spans="1:11" ht="12.75">
      <c r="A300" s="130"/>
      <c r="C300" s="127">
        <v>1960</v>
      </c>
      <c r="D300" s="128">
        <v>11184</v>
      </c>
      <c r="E300" s="128">
        <v>420</v>
      </c>
      <c r="F300" s="128">
        <v>2026</v>
      </c>
      <c r="G300" s="128">
        <v>2441</v>
      </c>
      <c r="H300" s="128">
        <v>3356</v>
      </c>
      <c r="I300" s="128">
        <v>1316</v>
      </c>
      <c r="J300" s="128">
        <v>1624</v>
      </c>
      <c r="K300" s="129">
        <v>12.2</v>
      </c>
    </row>
    <row r="301" spans="1:11" ht="12.75">
      <c r="A301" s="130"/>
      <c r="C301" s="127">
        <v>1959</v>
      </c>
      <c r="D301" s="128">
        <v>11226</v>
      </c>
      <c r="E301" s="128">
        <v>416</v>
      </c>
      <c r="F301" s="128">
        <v>1822</v>
      </c>
      <c r="G301" s="128">
        <v>2238</v>
      </c>
      <c r="H301" s="128">
        <v>3682</v>
      </c>
      <c r="I301" s="128">
        <v>1256</v>
      </c>
      <c r="J301" s="128">
        <v>1658</v>
      </c>
      <c r="K301" s="129">
        <v>12.3</v>
      </c>
    </row>
    <row r="302" spans="1:11" ht="12.75">
      <c r="A302" s="130"/>
      <c r="C302" s="127">
        <v>1957</v>
      </c>
      <c r="D302" s="128">
        <v>11368</v>
      </c>
      <c r="E302" s="128">
        <v>423</v>
      </c>
      <c r="F302" s="128">
        <v>2097</v>
      </c>
      <c r="G302" s="128">
        <v>2446</v>
      </c>
      <c r="H302" s="128">
        <v>3542</v>
      </c>
      <c r="I302" s="128">
        <v>1181</v>
      </c>
      <c r="J302" s="128">
        <v>1556</v>
      </c>
      <c r="K302" s="129">
        <v>12.2</v>
      </c>
    </row>
    <row r="303" spans="1:11" ht="12.75">
      <c r="A303" s="130"/>
      <c r="C303" s="127">
        <v>1952</v>
      </c>
      <c r="D303" s="128">
        <v>10936</v>
      </c>
      <c r="E303" s="128">
        <v>502</v>
      </c>
      <c r="F303" s="128">
        <v>2202</v>
      </c>
      <c r="G303" s="128">
        <v>2268</v>
      </c>
      <c r="H303" s="128">
        <v>3458</v>
      </c>
      <c r="I303" s="128">
        <v>1118</v>
      </c>
      <c r="J303" s="128">
        <v>1268</v>
      </c>
      <c r="K303" s="129">
        <v>12.1</v>
      </c>
    </row>
    <row r="304" spans="1:11" ht="12.75">
      <c r="A304" s="130"/>
      <c r="C304" s="127">
        <v>1950</v>
      </c>
      <c r="D304" s="128">
        <v>11454</v>
      </c>
      <c r="E304" s="128">
        <v>631</v>
      </c>
      <c r="F304" s="128">
        <v>2705</v>
      </c>
      <c r="G304" s="128">
        <v>2426</v>
      </c>
      <c r="H304" s="128">
        <v>3250</v>
      </c>
      <c r="I304" s="128">
        <v>1117</v>
      </c>
      <c r="J304" s="128">
        <v>1037</v>
      </c>
      <c r="K304" s="129">
        <v>11.5</v>
      </c>
    </row>
    <row r="305" spans="1:11" ht="12.75">
      <c r="A305" s="130"/>
      <c r="C305" s="127">
        <v>1947</v>
      </c>
      <c r="D305" s="128">
        <v>10894</v>
      </c>
      <c r="E305" s="128">
        <v>544</v>
      </c>
      <c r="F305" s="128">
        <v>2665</v>
      </c>
      <c r="G305" s="128">
        <v>2494</v>
      </c>
      <c r="H305" s="128">
        <v>3337</v>
      </c>
      <c r="I305" s="128">
        <v>993</v>
      </c>
      <c r="J305" s="128">
        <v>738</v>
      </c>
      <c r="K305" s="129">
        <v>11.7</v>
      </c>
    </row>
    <row r="306" spans="1:11" ht="12.75">
      <c r="A306" s="130"/>
      <c r="C306" s="127">
        <v>1940</v>
      </c>
      <c r="D306" s="128">
        <v>10521</v>
      </c>
      <c r="E306" s="128">
        <v>779</v>
      </c>
      <c r="F306" s="128">
        <v>3932</v>
      </c>
      <c r="G306" s="128">
        <v>2220</v>
      </c>
      <c r="H306" s="128">
        <v>2049</v>
      </c>
      <c r="I306" s="128">
        <v>692</v>
      </c>
      <c r="J306" s="128">
        <v>744</v>
      </c>
      <c r="K306" s="129">
        <v>9.7</v>
      </c>
    </row>
    <row r="308" spans="1:3" ht="12.75">
      <c r="A308" s="130"/>
      <c r="B308" s="134" t="s">
        <v>342</v>
      </c>
      <c r="C308" s="134"/>
    </row>
    <row r="309" spans="2:11" s="130" customFormat="1" ht="12.75">
      <c r="B309" s="134"/>
      <c r="C309" s="127">
        <v>2012</v>
      </c>
      <c r="D309" s="128">
        <v>20755</v>
      </c>
      <c r="E309" s="128">
        <v>112</v>
      </c>
      <c r="F309" s="128">
        <v>484</v>
      </c>
      <c r="G309" s="128">
        <v>1372</v>
      </c>
      <c r="H309" s="128">
        <v>4847</v>
      </c>
      <c r="I309" s="128">
        <v>6145</v>
      </c>
      <c r="J309" s="128">
        <v>7795</v>
      </c>
      <c r="K309" s="144" t="s">
        <v>340</v>
      </c>
    </row>
    <row r="310" spans="2:11" s="130" customFormat="1" ht="12.75">
      <c r="B310" s="134"/>
      <c r="C310" s="127">
        <v>2011</v>
      </c>
      <c r="D310" s="128">
        <v>20599</v>
      </c>
      <c r="E310" s="128">
        <v>128</v>
      </c>
      <c r="F310" s="128">
        <v>483</v>
      </c>
      <c r="G310" s="128">
        <v>1307</v>
      </c>
      <c r="H310" s="128">
        <v>4806</v>
      </c>
      <c r="I310" s="128">
        <v>6296</v>
      </c>
      <c r="J310" s="128">
        <v>7580</v>
      </c>
      <c r="K310" s="144" t="s">
        <v>340</v>
      </c>
    </row>
    <row r="311" spans="2:11" s="130" customFormat="1" ht="12.75">
      <c r="B311" s="134"/>
      <c r="C311" s="127">
        <v>2010</v>
      </c>
      <c r="D311" s="128">
        <v>20396</v>
      </c>
      <c r="E311" s="128">
        <v>137</v>
      </c>
      <c r="F311" s="128">
        <v>527</v>
      </c>
      <c r="G311" s="128">
        <v>1405</v>
      </c>
      <c r="H311" s="128">
        <v>4728</v>
      </c>
      <c r="I311" s="128">
        <v>6068</v>
      </c>
      <c r="J311" s="128">
        <v>7530</v>
      </c>
      <c r="K311" s="144" t="s">
        <v>340</v>
      </c>
    </row>
    <row r="312" spans="2:11" s="130" customFormat="1" ht="12.75">
      <c r="B312" s="146"/>
      <c r="C312" s="146">
        <v>2009</v>
      </c>
      <c r="D312" s="147">
        <v>20079</v>
      </c>
      <c r="E312" s="160">
        <v>137</v>
      </c>
      <c r="F312" s="160">
        <v>531</v>
      </c>
      <c r="G312" s="147">
        <v>1395</v>
      </c>
      <c r="H312" s="147">
        <v>4856</v>
      </c>
      <c r="I312" s="147">
        <v>5901</v>
      </c>
      <c r="J312" s="147">
        <v>7258</v>
      </c>
      <c r="K312" s="144" t="s">
        <v>340</v>
      </c>
    </row>
    <row r="313" spans="1:11" ht="12.75">
      <c r="A313" s="130"/>
      <c r="C313" s="127">
        <v>2008</v>
      </c>
      <c r="D313" s="128">
        <v>19937</v>
      </c>
      <c r="E313" s="128">
        <v>111</v>
      </c>
      <c r="F313" s="128">
        <v>475</v>
      </c>
      <c r="G313" s="128">
        <v>1421</v>
      </c>
      <c r="H313" s="128">
        <v>4941</v>
      </c>
      <c r="I313" s="128">
        <v>5836</v>
      </c>
      <c r="J313" s="128">
        <v>7153</v>
      </c>
      <c r="K313" s="129" t="s">
        <v>340</v>
      </c>
    </row>
    <row r="314" spans="1:11" ht="12.75">
      <c r="A314" s="130"/>
      <c r="C314" s="127">
        <v>2007</v>
      </c>
      <c r="D314" s="128">
        <v>19843</v>
      </c>
      <c r="E314" s="128">
        <v>134</v>
      </c>
      <c r="F314" s="128">
        <v>527</v>
      </c>
      <c r="G314" s="128">
        <v>1532</v>
      </c>
      <c r="H314" s="128">
        <v>5047</v>
      </c>
      <c r="I314" s="128">
        <v>5824</v>
      </c>
      <c r="J314" s="128">
        <v>6781</v>
      </c>
      <c r="K314" s="129" t="s">
        <v>340</v>
      </c>
    </row>
    <row r="315" spans="1:11" ht="12.75">
      <c r="A315" s="130"/>
      <c r="C315" s="127">
        <v>2006</v>
      </c>
      <c r="D315" s="128">
        <v>19654</v>
      </c>
      <c r="E315" s="128">
        <v>140</v>
      </c>
      <c r="F315" s="128">
        <v>577</v>
      </c>
      <c r="G315" s="128">
        <v>1538</v>
      </c>
      <c r="H315" s="128">
        <v>5069</v>
      </c>
      <c r="I315" s="128">
        <v>5894</v>
      </c>
      <c r="J315" s="128">
        <v>6435</v>
      </c>
      <c r="K315" s="129" t="s">
        <v>340</v>
      </c>
    </row>
    <row r="316" spans="1:11" ht="12.75">
      <c r="A316" s="130"/>
      <c r="C316" s="127">
        <v>2005</v>
      </c>
      <c r="D316" s="128">
        <v>19633</v>
      </c>
      <c r="E316" s="128">
        <v>173</v>
      </c>
      <c r="F316" s="128">
        <v>607</v>
      </c>
      <c r="G316" s="128">
        <v>1594</v>
      </c>
      <c r="H316" s="128">
        <v>5053</v>
      </c>
      <c r="I316" s="128">
        <v>5667</v>
      </c>
      <c r="J316" s="128">
        <v>6539</v>
      </c>
      <c r="K316" s="129" t="s">
        <v>340</v>
      </c>
    </row>
    <row r="317" spans="1:11" ht="12.75">
      <c r="A317" s="130"/>
      <c r="C317" s="127">
        <v>2004</v>
      </c>
      <c r="D317" s="128">
        <v>19603</v>
      </c>
      <c r="E317" s="128">
        <v>150</v>
      </c>
      <c r="F317" s="128">
        <v>606</v>
      </c>
      <c r="G317" s="128">
        <v>1516</v>
      </c>
      <c r="H317" s="128">
        <v>5224</v>
      </c>
      <c r="I317" s="128">
        <v>5758</v>
      </c>
      <c r="J317" s="128">
        <v>6349</v>
      </c>
      <c r="K317" s="129" t="s">
        <v>340</v>
      </c>
    </row>
    <row r="318" spans="1:11" ht="12.75">
      <c r="A318" s="130"/>
      <c r="C318" s="127">
        <v>2003</v>
      </c>
      <c r="D318" s="128">
        <v>19679</v>
      </c>
      <c r="E318" s="128">
        <v>153</v>
      </c>
      <c r="F318" s="128">
        <v>598</v>
      </c>
      <c r="G318" s="128">
        <v>1503</v>
      </c>
      <c r="H318" s="128">
        <v>5364</v>
      </c>
      <c r="I318" s="128">
        <v>5734</v>
      </c>
      <c r="J318" s="128">
        <v>6325</v>
      </c>
      <c r="K318" s="129" t="s">
        <v>340</v>
      </c>
    </row>
    <row r="319" spans="1:11" ht="12.75">
      <c r="A319" s="130"/>
      <c r="C319" s="127">
        <v>2002</v>
      </c>
      <c r="D319" s="128">
        <v>19436</v>
      </c>
      <c r="E319" s="128">
        <v>153</v>
      </c>
      <c r="F319" s="128">
        <v>584</v>
      </c>
      <c r="G319" s="128">
        <v>1463</v>
      </c>
      <c r="H319" s="128">
        <v>5237</v>
      </c>
      <c r="I319" s="128">
        <v>5645</v>
      </c>
      <c r="J319" s="128">
        <v>6353</v>
      </c>
      <c r="K319" s="129" t="s">
        <v>340</v>
      </c>
    </row>
    <row r="320" spans="1:11" ht="12.75">
      <c r="A320" s="130"/>
      <c r="C320" s="127">
        <v>2001</v>
      </c>
      <c r="D320" s="128">
        <v>19536</v>
      </c>
      <c r="E320" s="128">
        <v>147</v>
      </c>
      <c r="F320" s="128">
        <v>569</v>
      </c>
      <c r="G320" s="128">
        <v>1525</v>
      </c>
      <c r="H320" s="128">
        <v>5195</v>
      </c>
      <c r="I320" s="128">
        <v>5985</v>
      </c>
      <c r="J320" s="128">
        <v>6115</v>
      </c>
      <c r="K320" s="129" t="s">
        <v>340</v>
      </c>
    </row>
    <row r="321" spans="1:11" ht="12.75">
      <c r="A321" s="130"/>
      <c r="C321" s="127">
        <v>2000</v>
      </c>
      <c r="D321" s="128">
        <v>19222</v>
      </c>
      <c r="E321" s="128">
        <v>130</v>
      </c>
      <c r="F321" s="128">
        <v>542</v>
      </c>
      <c r="G321" s="128">
        <v>1415</v>
      </c>
      <c r="H321" s="128">
        <v>5557</v>
      </c>
      <c r="I321" s="128">
        <v>5831</v>
      </c>
      <c r="J321" s="128">
        <v>5750</v>
      </c>
      <c r="K321" s="129" t="s">
        <v>340</v>
      </c>
    </row>
    <row r="322" spans="1:11" ht="12.75">
      <c r="A322" s="130"/>
      <c r="C322" s="127">
        <v>1999</v>
      </c>
      <c r="D322" s="128">
        <v>19551</v>
      </c>
      <c r="E322" s="128">
        <v>122</v>
      </c>
      <c r="F322" s="128">
        <v>525</v>
      </c>
      <c r="G322" s="128">
        <v>1572</v>
      </c>
      <c r="H322" s="128">
        <v>5712</v>
      </c>
      <c r="I322" s="128">
        <v>5842</v>
      </c>
      <c r="J322" s="128">
        <v>5779</v>
      </c>
      <c r="K322" s="129" t="s">
        <v>340</v>
      </c>
    </row>
    <row r="323" spans="1:11" ht="12.75">
      <c r="A323" s="130"/>
      <c r="C323" s="127">
        <v>1998</v>
      </c>
      <c r="D323" s="128">
        <v>19828</v>
      </c>
      <c r="E323" s="128">
        <v>130</v>
      </c>
      <c r="F323" s="128">
        <v>553</v>
      </c>
      <c r="G323" s="128">
        <v>1493</v>
      </c>
      <c r="H323" s="128">
        <v>5977</v>
      </c>
      <c r="I323" s="128">
        <v>5986</v>
      </c>
      <c r="J323" s="128">
        <v>5688</v>
      </c>
      <c r="K323" s="129" t="s">
        <v>340</v>
      </c>
    </row>
    <row r="324" spans="1:11" ht="12.75">
      <c r="A324" s="130"/>
      <c r="C324" s="127">
        <v>1997</v>
      </c>
      <c r="D324" s="128">
        <v>20217</v>
      </c>
      <c r="E324" s="128">
        <v>149</v>
      </c>
      <c r="F324" s="128">
        <v>533</v>
      </c>
      <c r="G324" s="128">
        <v>1615</v>
      </c>
      <c r="H324" s="128">
        <v>6227</v>
      </c>
      <c r="I324" s="128">
        <v>6047</v>
      </c>
      <c r="J324" s="128">
        <v>5643</v>
      </c>
      <c r="K324" s="129" t="s">
        <v>340</v>
      </c>
    </row>
    <row r="325" spans="1:11" ht="12.75">
      <c r="A325" s="130"/>
      <c r="C325" s="127">
        <v>1996</v>
      </c>
      <c r="D325" s="128">
        <v>20528</v>
      </c>
      <c r="E325" s="128">
        <v>195</v>
      </c>
      <c r="F325" s="128">
        <v>569</v>
      </c>
      <c r="G325" s="128">
        <v>1734</v>
      </c>
      <c r="H325" s="128">
        <v>6386</v>
      </c>
      <c r="I325" s="128">
        <v>6090</v>
      </c>
      <c r="J325" s="128">
        <v>5568</v>
      </c>
      <c r="K325" s="129" t="s">
        <v>340</v>
      </c>
    </row>
    <row r="326" spans="1:11" ht="12.75">
      <c r="A326" s="130"/>
      <c r="C326" s="127">
        <v>1995</v>
      </c>
      <c r="D326" s="128">
        <v>20800</v>
      </c>
      <c r="E326" s="128">
        <v>165</v>
      </c>
      <c r="F326" s="128">
        <v>556</v>
      </c>
      <c r="G326" s="128">
        <v>1738</v>
      </c>
      <c r="H326" s="128">
        <v>6885</v>
      </c>
      <c r="I326" s="128">
        <v>6286</v>
      </c>
      <c r="J326" s="128">
        <v>5170</v>
      </c>
      <c r="K326" s="129" t="s">
        <v>340</v>
      </c>
    </row>
    <row r="327" spans="1:11" ht="12.75">
      <c r="A327" s="130"/>
      <c r="C327" s="127">
        <v>1994</v>
      </c>
      <c r="D327" s="128">
        <v>21073</v>
      </c>
      <c r="E327" s="128">
        <v>138</v>
      </c>
      <c r="F327" s="128">
        <v>581</v>
      </c>
      <c r="G327" s="128">
        <v>1923</v>
      </c>
      <c r="H327" s="128">
        <v>7075</v>
      </c>
      <c r="I327" s="128">
        <v>6404</v>
      </c>
      <c r="J327" s="128">
        <v>4953</v>
      </c>
      <c r="K327" s="129" t="s">
        <v>340</v>
      </c>
    </row>
    <row r="328" spans="1:11" ht="12.75">
      <c r="A328" s="130"/>
      <c r="C328" s="127">
        <v>1993</v>
      </c>
      <c r="D328" s="128">
        <v>21007</v>
      </c>
      <c r="E328" s="128">
        <v>143</v>
      </c>
      <c r="F328" s="128">
        <v>543</v>
      </c>
      <c r="G328" s="128">
        <v>1907</v>
      </c>
      <c r="H328" s="128">
        <v>7432</v>
      </c>
      <c r="I328" s="128">
        <v>6054</v>
      </c>
      <c r="J328" s="128">
        <v>4928</v>
      </c>
      <c r="K328" s="129" t="s">
        <v>340</v>
      </c>
    </row>
    <row r="329" spans="1:11" ht="12.75">
      <c r="A329" s="130"/>
      <c r="C329" s="127">
        <v>1992</v>
      </c>
      <c r="D329" s="128">
        <v>21368</v>
      </c>
      <c r="E329" s="128">
        <v>203</v>
      </c>
      <c r="F329" s="128">
        <v>567</v>
      </c>
      <c r="G329" s="128">
        <v>2014</v>
      </c>
      <c r="H329" s="128">
        <v>7908</v>
      </c>
      <c r="I329" s="128">
        <v>5744</v>
      </c>
      <c r="J329" s="128">
        <v>4933</v>
      </c>
      <c r="K329" s="129" t="s">
        <v>340</v>
      </c>
    </row>
    <row r="330" spans="1:11" ht="12.75">
      <c r="A330" s="130"/>
      <c r="C330" s="127">
        <v>1991</v>
      </c>
      <c r="D330" s="128">
        <v>21586</v>
      </c>
      <c r="E330" s="128">
        <v>195</v>
      </c>
      <c r="F330" s="128">
        <v>629</v>
      </c>
      <c r="G330" s="128">
        <v>2085</v>
      </c>
      <c r="H330" s="128">
        <v>8693</v>
      </c>
      <c r="I330" s="128">
        <v>4841</v>
      </c>
      <c r="J330" s="128">
        <v>5143</v>
      </c>
      <c r="K330" s="129">
        <v>12.9</v>
      </c>
    </row>
    <row r="331" spans="1:11" ht="12.75">
      <c r="A331" s="130"/>
      <c r="C331" s="127">
        <v>1990</v>
      </c>
      <c r="D331" s="128">
        <v>21779</v>
      </c>
      <c r="E331" s="128">
        <v>209</v>
      </c>
      <c r="F331" s="128">
        <v>653</v>
      </c>
      <c r="G331" s="128">
        <v>1889</v>
      </c>
      <c r="H331" s="128">
        <v>8986</v>
      </c>
      <c r="I331" s="128">
        <v>4927</v>
      </c>
      <c r="J331" s="128">
        <v>5112</v>
      </c>
      <c r="K331" s="129">
        <v>12.9</v>
      </c>
    </row>
    <row r="332" spans="1:11" ht="12.75">
      <c r="A332" s="130"/>
      <c r="C332" s="127">
        <v>1989</v>
      </c>
      <c r="D332" s="128">
        <v>21777</v>
      </c>
      <c r="E332" s="128">
        <v>195</v>
      </c>
      <c r="F332" s="128">
        <v>654</v>
      </c>
      <c r="G332" s="128">
        <v>1885</v>
      </c>
      <c r="H332" s="128">
        <v>9242</v>
      </c>
      <c r="I332" s="128">
        <v>4681</v>
      </c>
      <c r="J332" s="128">
        <v>5119</v>
      </c>
      <c r="K332" s="129">
        <v>12.9</v>
      </c>
    </row>
    <row r="333" spans="1:11" ht="12.75">
      <c r="A333" s="130"/>
      <c r="C333" s="127">
        <v>1988</v>
      </c>
      <c r="D333" s="128">
        <v>21675</v>
      </c>
      <c r="E333" s="128">
        <v>193</v>
      </c>
      <c r="F333" s="128">
        <v>657</v>
      </c>
      <c r="G333" s="128">
        <v>1869</v>
      </c>
      <c r="H333" s="128">
        <v>9319</v>
      </c>
      <c r="I333" s="128">
        <v>4801</v>
      </c>
      <c r="J333" s="128">
        <v>4836</v>
      </c>
      <c r="K333" s="129">
        <v>12.9</v>
      </c>
    </row>
    <row r="334" spans="1:11" ht="12.75">
      <c r="A334" s="130"/>
      <c r="C334" s="127">
        <v>1987</v>
      </c>
      <c r="D334" s="128">
        <v>21494</v>
      </c>
      <c r="E334" s="128">
        <v>168</v>
      </c>
      <c r="F334" s="128">
        <v>662</v>
      </c>
      <c r="G334" s="128">
        <v>1965</v>
      </c>
      <c r="H334" s="128">
        <v>8995</v>
      </c>
      <c r="I334" s="128">
        <v>4772</v>
      </c>
      <c r="J334" s="128">
        <v>4932</v>
      </c>
      <c r="K334" s="129">
        <v>12.9</v>
      </c>
    </row>
    <row r="335" spans="1:11" ht="12.75">
      <c r="A335" s="130"/>
      <c r="C335" s="127">
        <v>1986</v>
      </c>
      <c r="D335" s="128">
        <v>21097</v>
      </c>
      <c r="E335" s="128">
        <v>160</v>
      </c>
      <c r="F335" s="128">
        <v>644</v>
      </c>
      <c r="G335" s="128">
        <v>1910</v>
      </c>
      <c r="H335" s="128">
        <v>8952</v>
      </c>
      <c r="I335" s="128">
        <v>4616</v>
      </c>
      <c r="J335" s="128">
        <v>4813</v>
      </c>
      <c r="K335" s="129">
        <v>12.9</v>
      </c>
    </row>
    <row r="336" spans="1:11" ht="12.75">
      <c r="A336" s="130"/>
      <c r="C336" s="127">
        <v>1985</v>
      </c>
      <c r="D336" s="128">
        <v>20673</v>
      </c>
      <c r="E336" s="128">
        <v>168</v>
      </c>
      <c r="F336" s="128">
        <v>627</v>
      </c>
      <c r="G336" s="128">
        <v>1880</v>
      </c>
      <c r="H336" s="128">
        <v>8794</v>
      </c>
      <c r="I336" s="128">
        <v>4547</v>
      </c>
      <c r="J336" s="128">
        <v>4657</v>
      </c>
      <c r="K336" s="129">
        <v>12.9</v>
      </c>
    </row>
    <row r="337" spans="1:11" ht="12.75">
      <c r="A337" s="130"/>
      <c r="C337" s="127">
        <v>1984</v>
      </c>
      <c r="D337" s="128">
        <v>20297</v>
      </c>
      <c r="E337" s="128">
        <v>173</v>
      </c>
      <c r="F337" s="128">
        <v>649</v>
      </c>
      <c r="G337" s="128">
        <v>1904</v>
      </c>
      <c r="H337" s="128">
        <v>8634</v>
      </c>
      <c r="I337" s="128">
        <v>4319</v>
      </c>
      <c r="J337" s="128">
        <v>4621</v>
      </c>
      <c r="K337" s="129">
        <v>12.9</v>
      </c>
    </row>
    <row r="338" spans="1:11" ht="12.75">
      <c r="A338" s="130"/>
      <c r="C338" s="127">
        <v>1983</v>
      </c>
      <c r="D338" s="128">
        <v>19903</v>
      </c>
      <c r="E338" s="128">
        <v>161</v>
      </c>
      <c r="F338" s="128">
        <v>665</v>
      </c>
      <c r="G338" s="128">
        <v>1941</v>
      </c>
      <c r="H338" s="128">
        <v>8452</v>
      </c>
      <c r="I338" s="128">
        <v>4285</v>
      </c>
      <c r="J338" s="128">
        <v>4398</v>
      </c>
      <c r="K338" s="129">
        <v>12.9</v>
      </c>
    </row>
    <row r="339" spans="1:11" ht="12.75">
      <c r="A339" s="130"/>
      <c r="C339" s="127">
        <v>1982</v>
      </c>
      <c r="D339" s="128">
        <v>19614</v>
      </c>
      <c r="E339" s="128">
        <v>155</v>
      </c>
      <c r="F339" s="128">
        <v>713</v>
      </c>
      <c r="G339" s="128">
        <v>1942</v>
      </c>
      <c r="H339" s="128">
        <v>8512</v>
      </c>
      <c r="I339" s="128">
        <v>4140</v>
      </c>
      <c r="J339" s="128">
        <v>4148</v>
      </c>
      <c r="K339" s="129">
        <v>12.8</v>
      </c>
    </row>
    <row r="340" spans="1:11" ht="12.75">
      <c r="A340" s="130"/>
      <c r="C340" s="127">
        <v>1981</v>
      </c>
      <c r="D340" s="128">
        <v>19203</v>
      </c>
      <c r="E340" s="128">
        <v>161</v>
      </c>
      <c r="F340" s="128">
        <v>698</v>
      </c>
      <c r="G340" s="128">
        <v>1986</v>
      </c>
      <c r="H340" s="128">
        <v>8427</v>
      </c>
      <c r="I340" s="128">
        <v>4013</v>
      </c>
      <c r="J340" s="128">
        <v>3918</v>
      </c>
      <c r="K340" s="129">
        <v>12.8</v>
      </c>
    </row>
    <row r="341" spans="1:11" ht="12.75">
      <c r="A341" s="130"/>
      <c r="C341" s="127">
        <v>1980</v>
      </c>
      <c r="D341" s="128">
        <v>18565</v>
      </c>
      <c r="E341" s="128">
        <v>164</v>
      </c>
      <c r="F341" s="128">
        <v>725</v>
      </c>
      <c r="G341" s="128">
        <v>1932</v>
      </c>
      <c r="H341" s="128">
        <v>8087</v>
      </c>
      <c r="I341" s="128">
        <v>3777</v>
      </c>
      <c r="J341" s="128">
        <v>3879</v>
      </c>
      <c r="K341" s="129">
        <v>12.8</v>
      </c>
    </row>
    <row r="342" spans="1:11" ht="12.75">
      <c r="A342" s="130"/>
      <c r="C342" s="127">
        <v>1979</v>
      </c>
      <c r="D342" s="128">
        <v>17334</v>
      </c>
      <c r="E342" s="128">
        <v>173</v>
      </c>
      <c r="F342" s="128">
        <v>685</v>
      </c>
      <c r="G342" s="128">
        <v>1977</v>
      </c>
      <c r="H342" s="128">
        <v>7486</v>
      </c>
      <c r="I342" s="128">
        <v>3553</v>
      </c>
      <c r="J342" s="128">
        <v>3460</v>
      </c>
      <c r="K342" s="129">
        <v>12.8</v>
      </c>
    </row>
    <row r="343" spans="1:11" ht="12.75">
      <c r="A343" s="130"/>
      <c r="C343" s="127">
        <v>1978</v>
      </c>
      <c r="D343" s="128">
        <v>16857</v>
      </c>
      <c r="E343" s="128">
        <v>172</v>
      </c>
      <c r="F343" s="128">
        <v>742</v>
      </c>
      <c r="G343" s="128">
        <v>1989</v>
      </c>
      <c r="H343" s="128">
        <v>7292</v>
      </c>
      <c r="I343" s="128">
        <v>3311</v>
      </c>
      <c r="J343" s="128">
        <v>3351</v>
      </c>
      <c r="K343" s="129">
        <v>12.6</v>
      </c>
    </row>
    <row r="344" spans="1:11" ht="12.75">
      <c r="A344" s="130"/>
      <c r="C344" s="127">
        <v>1977</v>
      </c>
      <c r="D344" s="128">
        <v>16421</v>
      </c>
      <c r="E344" s="128">
        <v>136</v>
      </c>
      <c r="F344" s="128">
        <v>710</v>
      </c>
      <c r="G344" s="128">
        <v>2088</v>
      </c>
      <c r="H344" s="128">
        <v>7212</v>
      </c>
      <c r="I344" s="128">
        <v>2995</v>
      </c>
      <c r="J344" s="128">
        <v>3280</v>
      </c>
      <c r="K344" s="129">
        <v>12.7</v>
      </c>
    </row>
    <row r="345" spans="1:11" ht="12.75">
      <c r="A345" s="130"/>
      <c r="C345" s="127">
        <v>1976</v>
      </c>
      <c r="D345" s="128">
        <v>15882</v>
      </c>
      <c r="E345" s="128">
        <v>112</v>
      </c>
      <c r="F345" s="128">
        <v>784</v>
      </c>
      <c r="G345" s="128">
        <v>2054</v>
      </c>
      <c r="H345" s="128">
        <v>7248</v>
      </c>
      <c r="I345" s="128">
        <v>2731</v>
      </c>
      <c r="J345" s="128">
        <v>2954</v>
      </c>
      <c r="K345" s="129">
        <v>12.7</v>
      </c>
    </row>
    <row r="346" spans="1:11" ht="12.75">
      <c r="A346" s="130"/>
      <c r="C346" s="127">
        <v>1975</v>
      </c>
      <c r="D346" s="128">
        <v>15316</v>
      </c>
      <c r="E346" s="128">
        <v>135</v>
      </c>
      <c r="F346" s="128">
        <v>833</v>
      </c>
      <c r="G346" s="128">
        <v>2139</v>
      </c>
      <c r="H346" s="128">
        <v>7037</v>
      </c>
      <c r="I346" s="128">
        <v>2489</v>
      </c>
      <c r="J346" s="128">
        <v>2686</v>
      </c>
      <c r="K346" s="129">
        <v>12.6</v>
      </c>
    </row>
    <row r="347" spans="1:11" ht="12.75">
      <c r="A347" s="130"/>
      <c r="C347" s="127">
        <v>1974</v>
      </c>
      <c r="D347" s="128">
        <v>14750</v>
      </c>
      <c r="E347" s="128">
        <v>142</v>
      </c>
      <c r="F347" s="128">
        <v>796</v>
      </c>
      <c r="G347" s="128">
        <v>2145</v>
      </c>
      <c r="H347" s="128">
        <v>6871</v>
      </c>
      <c r="I347" s="128">
        <v>2383</v>
      </c>
      <c r="J347" s="128">
        <v>2413</v>
      </c>
      <c r="K347" s="129">
        <v>12.6</v>
      </c>
    </row>
    <row r="348" spans="1:11" ht="12.75">
      <c r="A348" s="130"/>
      <c r="C348" s="127">
        <v>1973</v>
      </c>
      <c r="D348" s="128">
        <v>14155</v>
      </c>
      <c r="E348" s="128">
        <v>129</v>
      </c>
      <c r="F348" s="128">
        <v>884</v>
      </c>
      <c r="G348" s="128">
        <v>2154</v>
      </c>
      <c r="H348" s="128">
        <v>6830</v>
      </c>
      <c r="I348" s="128">
        <v>2037</v>
      </c>
      <c r="J348" s="128">
        <v>2121</v>
      </c>
      <c r="K348" s="129">
        <v>12.6</v>
      </c>
    </row>
    <row r="349" spans="1:11" ht="12.75">
      <c r="A349" s="130"/>
      <c r="C349" s="127">
        <v>1972</v>
      </c>
      <c r="D349" s="128">
        <v>13487</v>
      </c>
      <c r="E349" s="128">
        <v>128</v>
      </c>
      <c r="F349" s="128">
        <v>862</v>
      </c>
      <c r="G349" s="128">
        <v>2184</v>
      </c>
      <c r="H349" s="128">
        <v>6485</v>
      </c>
      <c r="I349" s="128">
        <v>1899</v>
      </c>
      <c r="J349" s="128">
        <v>1926</v>
      </c>
      <c r="K349" s="129">
        <v>12.5</v>
      </c>
    </row>
    <row r="350" spans="1:11" ht="12.75">
      <c r="A350" s="130"/>
      <c r="C350" s="127">
        <v>1971</v>
      </c>
      <c r="D350" s="128">
        <v>12950</v>
      </c>
      <c r="E350" s="128">
        <v>156</v>
      </c>
      <c r="F350" s="128">
        <v>919</v>
      </c>
      <c r="G350" s="128">
        <v>2212</v>
      </c>
      <c r="H350" s="128">
        <v>6183</v>
      </c>
      <c r="I350" s="128">
        <v>1816</v>
      </c>
      <c r="J350" s="128">
        <v>1663</v>
      </c>
      <c r="K350" s="129">
        <v>12.5</v>
      </c>
    </row>
    <row r="351" spans="1:11" ht="12.75">
      <c r="A351" s="130"/>
      <c r="C351" s="127">
        <v>1970</v>
      </c>
      <c r="D351" s="128">
        <v>12629</v>
      </c>
      <c r="E351" s="128">
        <v>140</v>
      </c>
      <c r="F351" s="128">
        <v>876</v>
      </c>
      <c r="G351" s="128">
        <v>2355</v>
      </c>
      <c r="H351" s="128">
        <v>6096</v>
      </c>
      <c r="I351" s="128">
        <v>1648</v>
      </c>
      <c r="J351" s="128">
        <v>1512</v>
      </c>
      <c r="K351" s="129">
        <v>12.5</v>
      </c>
    </row>
    <row r="352" spans="1:11" ht="12.75">
      <c r="A352" s="130"/>
      <c r="C352" s="127">
        <v>1969</v>
      </c>
      <c r="D352" s="128">
        <v>12285</v>
      </c>
      <c r="E352" s="128">
        <v>155</v>
      </c>
      <c r="F352" s="128">
        <v>965</v>
      </c>
      <c r="G352" s="128">
        <v>2291</v>
      </c>
      <c r="H352" s="128">
        <v>5941</v>
      </c>
      <c r="I352" s="128">
        <v>1481</v>
      </c>
      <c r="J352" s="128">
        <v>1451</v>
      </c>
      <c r="K352" s="129">
        <v>12.4</v>
      </c>
    </row>
    <row r="353" spans="1:11" ht="12.75">
      <c r="A353" s="130"/>
      <c r="C353" s="127">
        <v>1968</v>
      </c>
      <c r="D353" s="128">
        <v>11904</v>
      </c>
      <c r="E353" s="128">
        <v>157</v>
      </c>
      <c r="F353" s="128">
        <v>1053</v>
      </c>
      <c r="G353" s="128">
        <v>2246</v>
      </c>
      <c r="H353" s="128">
        <v>5684</v>
      </c>
      <c r="I353" s="128">
        <v>1484</v>
      </c>
      <c r="J353" s="128">
        <v>1278</v>
      </c>
      <c r="K353" s="129">
        <v>12.4</v>
      </c>
    </row>
    <row r="354" spans="1:11" ht="12.75">
      <c r="A354" s="130"/>
      <c r="C354" s="127">
        <v>1967</v>
      </c>
      <c r="D354" s="128">
        <v>11512</v>
      </c>
      <c r="E354" s="128">
        <v>149</v>
      </c>
      <c r="F354" s="128">
        <v>1084</v>
      </c>
      <c r="G354" s="128">
        <v>2200</v>
      </c>
      <c r="H354" s="128">
        <v>5458</v>
      </c>
      <c r="I354" s="128">
        <v>1426</v>
      </c>
      <c r="J354" s="128">
        <v>1195</v>
      </c>
      <c r="K354" s="129">
        <v>12.4</v>
      </c>
    </row>
    <row r="355" spans="1:11" ht="12.75">
      <c r="A355" s="130"/>
      <c r="C355" s="127">
        <v>1966</v>
      </c>
      <c r="D355" s="128">
        <v>11322</v>
      </c>
      <c r="E355" s="128">
        <v>186</v>
      </c>
      <c r="F355" s="128">
        <v>1047</v>
      </c>
      <c r="G355" s="128">
        <v>2319</v>
      </c>
      <c r="H355" s="128">
        <v>5355</v>
      </c>
      <c r="I355" s="128">
        <v>1273</v>
      </c>
      <c r="J355" s="128">
        <v>1134</v>
      </c>
      <c r="K355" s="129">
        <v>12.4</v>
      </c>
    </row>
    <row r="356" spans="1:11" ht="12.75">
      <c r="A356" s="130"/>
      <c r="C356" s="127">
        <v>1965</v>
      </c>
      <c r="D356" s="128">
        <v>11284</v>
      </c>
      <c r="E356" s="128">
        <v>218</v>
      </c>
      <c r="F356" s="128">
        <v>1197</v>
      </c>
      <c r="G356" s="128">
        <v>2256</v>
      </c>
      <c r="H356" s="128">
        <v>5310</v>
      </c>
      <c r="I356" s="128">
        <v>1244</v>
      </c>
      <c r="J356" s="128">
        <v>1060</v>
      </c>
      <c r="K356" s="129">
        <v>12.4</v>
      </c>
    </row>
    <row r="357" spans="1:11" ht="12.75">
      <c r="A357" s="130"/>
      <c r="C357" s="127">
        <v>1964</v>
      </c>
      <c r="D357" s="128">
        <v>11269</v>
      </c>
      <c r="E357" s="128">
        <v>202</v>
      </c>
      <c r="F357" s="128">
        <v>1248</v>
      </c>
      <c r="G357" s="128">
        <v>2216</v>
      </c>
      <c r="H357" s="128">
        <v>5362</v>
      </c>
      <c r="I357" s="128">
        <v>1221</v>
      </c>
      <c r="J357" s="128">
        <v>1018</v>
      </c>
      <c r="K357" s="129">
        <v>12.4</v>
      </c>
    </row>
    <row r="358" spans="1:11" ht="12.75">
      <c r="A358" s="130"/>
      <c r="C358" s="127">
        <v>1962</v>
      </c>
      <c r="D358" s="128">
        <v>11368</v>
      </c>
      <c r="E358" s="128">
        <v>263</v>
      </c>
      <c r="F358" s="128">
        <v>1367</v>
      </c>
      <c r="G358" s="128">
        <v>2363</v>
      </c>
      <c r="H358" s="128">
        <v>5115</v>
      </c>
      <c r="I358" s="128">
        <v>1243</v>
      </c>
      <c r="J358" s="128">
        <v>1017</v>
      </c>
      <c r="K358" s="129">
        <v>12.3</v>
      </c>
    </row>
    <row r="359" spans="1:11" ht="12.75">
      <c r="A359" s="130"/>
      <c r="C359" s="127">
        <v>1960</v>
      </c>
      <c r="D359" s="128">
        <v>11637</v>
      </c>
      <c r="E359" s="128">
        <v>289</v>
      </c>
      <c r="F359" s="128">
        <v>1712</v>
      </c>
      <c r="G359" s="128">
        <v>2694</v>
      </c>
      <c r="H359" s="128">
        <v>4810</v>
      </c>
      <c r="I359" s="128">
        <v>1256</v>
      </c>
      <c r="J359" s="128">
        <v>875</v>
      </c>
      <c r="K359" s="129">
        <v>12.2</v>
      </c>
    </row>
    <row r="360" spans="1:11" ht="12.75">
      <c r="A360" s="130"/>
      <c r="C360" s="127">
        <v>1959</v>
      </c>
      <c r="D360" s="128">
        <v>11696</v>
      </c>
      <c r="E360" s="128">
        <v>345</v>
      </c>
      <c r="F360" s="128">
        <v>1526</v>
      </c>
      <c r="G360" s="128">
        <v>2503</v>
      </c>
      <c r="H360" s="128">
        <v>5297</v>
      </c>
      <c r="I360" s="128">
        <v>1142</v>
      </c>
      <c r="J360" s="128">
        <v>822</v>
      </c>
      <c r="K360" s="129">
        <v>12.3</v>
      </c>
    </row>
    <row r="361" spans="1:11" ht="12.75">
      <c r="A361" s="130"/>
      <c r="C361" s="127">
        <v>1957</v>
      </c>
      <c r="D361" s="128">
        <v>12069</v>
      </c>
      <c r="E361" s="128">
        <v>327</v>
      </c>
      <c r="F361" s="128">
        <v>1874</v>
      </c>
      <c r="G361" s="128">
        <v>2519</v>
      </c>
      <c r="H361" s="128">
        <v>5385</v>
      </c>
      <c r="I361" s="128">
        <v>1094</v>
      </c>
      <c r="J361" s="128">
        <v>795</v>
      </c>
      <c r="K361" s="129">
        <v>12.2</v>
      </c>
    </row>
    <row r="362" spans="1:11" ht="12.75">
      <c r="A362" s="130"/>
      <c r="C362" s="127">
        <v>1952</v>
      </c>
      <c r="D362" s="128">
        <v>12202</v>
      </c>
      <c r="E362" s="128">
        <v>342</v>
      </c>
      <c r="F362" s="128">
        <v>2160</v>
      </c>
      <c r="G362" s="128">
        <v>2630</v>
      </c>
      <c r="H362" s="128">
        <v>5162</v>
      </c>
      <c r="I362" s="128">
        <v>1102</v>
      </c>
      <c r="J362" s="128">
        <v>784</v>
      </c>
      <c r="K362" s="129">
        <v>12.2</v>
      </c>
    </row>
    <row r="363" spans="1:11" ht="12.75">
      <c r="A363" s="130"/>
      <c r="C363" s="127">
        <v>1950</v>
      </c>
      <c r="D363" s="128">
        <v>12172</v>
      </c>
      <c r="E363" s="128">
        <v>516</v>
      </c>
      <c r="F363" s="128">
        <v>2603</v>
      </c>
      <c r="G363" s="128">
        <v>2624</v>
      </c>
      <c r="H363" s="128">
        <v>4410</v>
      </c>
      <c r="I363" s="128">
        <v>1081</v>
      </c>
      <c r="J363" s="128">
        <v>714</v>
      </c>
      <c r="K363" s="129">
        <v>12.1</v>
      </c>
    </row>
    <row r="364" spans="1:11" ht="12.75">
      <c r="A364" s="130"/>
      <c r="C364" s="127">
        <v>1947</v>
      </c>
      <c r="D364" s="128">
        <v>11733</v>
      </c>
      <c r="E364" s="128">
        <v>471</v>
      </c>
      <c r="F364" s="128">
        <v>2858</v>
      </c>
      <c r="G364" s="128">
        <v>2503</v>
      </c>
      <c r="H364" s="128">
        <v>4293</v>
      </c>
      <c r="I364" s="128">
        <v>915</v>
      </c>
      <c r="J364" s="128">
        <v>640</v>
      </c>
      <c r="K364" s="129">
        <v>12</v>
      </c>
    </row>
    <row r="365" spans="1:11" ht="12.75">
      <c r="A365" s="130"/>
      <c r="C365" s="127">
        <v>1940</v>
      </c>
      <c r="D365" s="128">
        <v>10818</v>
      </c>
      <c r="E365" s="128">
        <v>598</v>
      </c>
      <c r="F365" s="128">
        <v>3744</v>
      </c>
      <c r="G365" s="128">
        <v>2333</v>
      </c>
      <c r="H365" s="128">
        <v>2653</v>
      </c>
      <c r="I365" s="128">
        <v>862</v>
      </c>
      <c r="J365" s="128">
        <v>544</v>
      </c>
      <c r="K365" s="129">
        <v>10.3</v>
      </c>
    </row>
    <row r="367" spans="1:3" ht="12.75">
      <c r="A367" s="134" t="s">
        <v>344</v>
      </c>
      <c r="B367" s="134"/>
      <c r="C367" s="134"/>
    </row>
    <row r="368" spans="1:3" ht="12.75">
      <c r="A368" s="134"/>
      <c r="B368" s="134"/>
      <c r="C368" s="134"/>
    </row>
    <row r="369" spans="1:3" ht="12.75">
      <c r="A369" s="130"/>
      <c r="B369" s="134" t="s">
        <v>339</v>
      </c>
      <c r="C369" s="134"/>
    </row>
    <row r="370" spans="2:11" s="130" customFormat="1" ht="12.75">
      <c r="B370" s="134"/>
      <c r="C370" s="127">
        <v>2012</v>
      </c>
      <c r="D370" s="128">
        <v>83883</v>
      </c>
      <c r="E370" s="128">
        <v>863</v>
      </c>
      <c r="F370" s="128">
        <v>2762</v>
      </c>
      <c r="G370" s="128">
        <v>5569</v>
      </c>
      <c r="H370" s="128">
        <v>24608</v>
      </c>
      <c r="I370" s="128">
        <v>22792</v>
      </c>
      <c r="J370" s="128">
        <v>27288</v>
      </c>
      <c r="K370" s="144" t="s">
        <v>340</v>
      </c>
    </row>
    <row r="371" spans="2:11" s="130" customFormat="1" ht="12.75">
      <c r="B371" s="134"/>
      <c r="C371" s="127">
        <v>2011</v>
      </c>
      <c r="D371" s="128">
        <v>83796</v>
      </c>
      <c r="E371" s="128">
        <v>899</v>
      </c>
      <c r="F371" s="128">
        <v>2474</v>
      </c>
      <c r="G371" s="128">
        <v>5682</v>
      </c>
      <c r="H371" s="128">
        <v>25039</v>
      </c>
      <c r="I371" s="128">
        <v>22796</v>
      </c>
      <c r="J371" s="128">
        <v>26907</v>
      </c>
      <c r="K371" s="144" t="s">
        <v>340</v>
      </c>
    </row>
    <row r="372" spans="2:11" s="130" customFormat="1" ht="12.75">
      <c r="B372" s="134"/>
      <c r="C372" s="127">
        <v>2010</v>
      </c>
      <c r="D372" s="128">
        <v>84834</v>
      </c>
      <c r="E372" s="128">
        <v>852</v>
      </c>
      <c r="F372" s="128">
        <v>2549</v>
      </c>
      <c r="G372" s="128">
        <v>5937</v>
      </c>
      <c r="H372" s="128">
        <v>26145</v>
      </c>
      <c r="I372" s="128">
        <v>22911</v>
      </c>
      <c r="J372" s="128">
        <v>26440</v>
      </c>
      <c r="K372" s="144" t="s">
        <v>340</v>
      </c>
    </row>
    <row r="373" spans="2:11" s="130" customFormat="1" ht="12.75">
      <c r="B373" s="146"/>
      <c r="C373" s="146">
        <v>2009</v>
      </c>
      <c r="D373" s="147">
        <v>85688</v>
      </c>
      <c r="E373" s="160">
        <v>909</v>
      </c>
      <c r="F373" s="147">
        <v>2716</v>
      </c>
      <c r="G373" s="147">
        <v>6046</v>
      </c>
      <c r="H373" s="147">
        <v>26121</v>
      </c>
      <c r="I373" s="147">
        <v>23384</v>
      </c>
      <c r="J373" s="147">
        <v>26513</v>
      </c>
      <c r="K373" s="144" t="s">
        <v>340</v>
      </c>
    </row>
    <row r="374" spans="1:11" ht="12.75">
      <c r="A374" s="130"/>
      <c r="C374" s="127">
        <v>2008</v>
      </c>
      <c r="D374" s="128">
        <v>86067</v>
      </c>
      <c r="E374" s="128">
        <v>905</v>
      </c>
      <c r="F374" s="128">
        <v>2742</v>
      </c>
      <c r="G374" s="128">
        <v>5882</v>
      </c>
      <c r="H374" s="128">
        <v>26108</v>
      </c>
      <c r="I374" s="128">
        <v>23504</v>
      </c>
      <c r="J374" s="128">
        <v>26926</v>
      </c>
      <c r="K374" s="129" t="s">
        <v>340</v>
      </c>
    </row>
    <row r="375" spans="1:11" ht="12.75">
      <c r="A375" s="130"/>
      <c r="C375" s="127">
        <v>2007</v>
      </c>
      <c r="D375" s="128">
        <v>86224</v>
      </c>
      <c r="E375" s="128">
        <v>874</v>
      </c>
      <c r="F375" s="128">
        <v>2720</v>
      </c>
      <c r="G375" s="128">
        <v>6310</v>
      </c>
      <c r="H375" s="128">
        <v>26675</v>
      </c>
      <c r="I375" s="128">
        <v>22777</v>
      </c>
      <c r="J375" s="128">
        <v>26869</v>
      </c>
      <c r="K375" s="129" t="s">
        <v>340</v>
      </c>
    </row>
    <row r="376" spans="1:11" ht="12.75">
      <c r="A376" s="130"/>
      <c r="C376" s="127">
        <v>2006</v>
      </c>
      <c r="D376" s="128">
        <v>85918</v>
      </c>
      <c r="E376" s="128">
        <v>965</v>
      </c>
      <c r="F376" s="128">
        <v>2769</v>
      </c>
      <c r="G376" s="128">
        <v>6274</v>
      </c>
      <c r="H376" s="128">
        <v>26636</v>
      </c>
      <c r="I376" s="128">
        <v>23317</v>
      </c>
      <c r="J376" s="128">
        <v>25958</v>
      </c>
      <c r="K376" s="129" t="s">
        <v>340</v>
      </c>
    </row>
    <row r="377" spans="1:11" ht="12.75">
      <c r="A377" s="130"/>
      <c r="C377" s="127">
        <v>2005</v>
      </c>
      <c r="D377" s="128">
        <v>85311</v>
      </c>
      <c r="E377" s="128">
        <v>954</v>
      </c>
      <c r="F377" s="128">
        <v>2757</v>
      </c>
      <c r="G377" s="128">
        <v>5892</v>
      </c>
      <c r="H377" s="128">
        <v>27232</v>
      </c>
      <c r="I377" s="128">
        <v>23129</v>
      </c>
      <c r="J377" s="128">
        <v>25347</v>
      </c>
      <c r="K377" s="129" t="s">
        <v>340</v>
      </c>
    </row>
    <row r="378" spans="1:11" ht="12.75">
      <c r="A378" s="130"/>
      <c r="C378" s="127">
        <v>2004</v>
      </c>
      <c r="D378" s="128">
        <v>84642</v>
      </c>
      <c r="E378" s="128">
        <v>963</v>
      </c>
      <c r="F378" s="128">
        <v>2582</v>
      </c>
      <c r="G378" s="128">
        <v>5938</v>
      </c>
      <c r="H378" s="128">
        <v>26649</v>
      </c>
      <c r="I378" s="128">
        <v>23093</v>
      </c>
      <c r="J378" s="128">
        <v>25417</v>
      </c>
      <c r="K378" s="129" t="s">
        <v>340</v>
      </c>
    </row>
    <row r="379" spans="1:11" ht="12.75">
      <c r="A379" s="130"/>
      <c r="C379" s="127">
        <v>2003</v>
      </c>
      <c r="D379" s="128">
        <v>84308</v>
      </c>
      <c r="E379" s="128">
        <v>957</v>
      </c>
      <c r="F379" s="128">
        <v>2620</v>
      </c>
      <c r="G379" s="128">
        <v>6112</v>
      </c>
      <c r="H379" s="128">
        <v>26346</v>
      </c>
      <c r="I379" s="128">
        <v>23039</v>
      </c>
      <c r="J379" s="128">
        <v>25234</v>
      </c>
      <c r="K379" s="129" t="s">
        <v>340</v>
      </c>
    </row>
    <row r="380" spans="1:11" ht="12.75">
      <c r="A380" s="130"/>
      <c r="C380" s="127">
        <v>2002</v>
      </c>
      <c r="D380" s="128">
        <v>83829</v>
      </c>
      <c r="E380" s="128">
        <v>941</v>
      </c>
      <c r="F380" s="128">
        <v>2636</v>
      </c>
      <c r="G380" s="128">
        <v>5874</v>
      </c>
      <c r="H380" s="128">
        <v>26740</v>
      </c>
      <c r="I380" s="128">
        <v>23148</v>
      </c>
      <c r="J380" s="128">
        <v>24489</v>
      </c>
      <c r="K380" s="129" t="s">
        <v>340</v>
      </c>
    </row>
    <row r="381" spans="1:11" ht="12.75">
      <c r="A381" s="130"/>
      <c r="C381" s="127">
        <v>2001</v>
      </c>
      <c r="D381" s="128">
        <v>83286</v>
      </c>
      <c r="E381" s="128">
        <v>886</v>
      </c>
      <c r="F381" s="128">
        <v>2612</v>
      </c>
      <c r="G381" s="128">
        <v>5899</v>
      </c>
      <c r="H381" s="128">
        <v>26356</v>
      </c>
      <c r="I381" s="128">
        <v>23271</v>
      </c>
      <c r="J381" s="128">
        <v>24262</v>
      </c>
      <c r="K381" s="129" t="s">
        <v>340</v>
      </c>
    </row>
    <row r="382" spans="1:11" ht="12.75">
      <c r="A382" s="130"/>
      <c r="C382" s="127">
        <v>2000</v>
      </c>
      <c r="D382" s="128">
        <v>81435</v>
      </c>
      <c r="E382" s="128">
        <v>932</v>
      </c>
      <c r="F382" s="128">
        <v>2521</v>
      </c>
      <c r="G382" s="128">
        <v>5702</v>
      </c>
      <c r="H382" s="128">
        <v>26481</v>
      </c>
      <c r="I382" s="128">
        <v>22618</v>
      </c>
      <c r="J382" s="128">
        <v>23183</v>
      </c>
      <c r="K382" s="129" t="s">
        <v>340</v>
      </c>
    </row>
    <row r="383" spans="1:11" ht="12.75">
      <c r="A383" s="130"/>
      <c r="C383" s="127">
        <v>1999</v>
      </c>
      <c r="D383" s="128">
        <v>79976</v>
      </c>
      <c r="E383" s="128">
        <v>872</v>
      </c>
      <c r="F383" s="128">
        <v>2535</v>
      </c>
      <c r="G383" s="128">
        <v>6052</v>
      </c>
      <c r="H383" s="128">
        <v>26367</v>
      </c>
      <c r="I383" s="128">
        <v>21561</v>
      </c>
      <c r="J383" s="128">
        <v>22589</v>
      </c>
      <c r="K383" s="129" t="s">
        <v>340</v>
      </c>
    </row>
    <row r="384" spans="1:11" ht="12.75">
      <c r="A384" s="130"/>
      <c r="C384" s="127">
        <v>1998</v>
      </c>
      <c r="D384" s="128">
        <v>78520</v>
      </c>
      <c r="E384" s="128">
        <v>890</v>
      </c>
      <c r="F384" s="128">
        <v>2613</v>
      </c>
      <c r="G384" s="128">
        <v>6164</v>
      </c>
      <c r="H384" s="128">
        <v>26079</v>
      </c>
      <c r="I384" s="128">
        <v>21267</v>
      </c>
      <c r="J384" s="128">
        <v>21506</v>
      </c>
      <c r="K384" s="129" t="s">
        <v>340</v>
      </c>
    </row>
    <row r="385" spans="1:11" ht="12.75">
      <c r="A385" s="130"/>
      <c r="C385" s="127">
        <v>1997</v>
      </c>
      <c r="D385" s="128">
        <v>76973</v>
      </c>
      <c r="E385" s="128">
        <v>867</v>
      </c>
      <c r="F385" s="128">
        <v>2686</v>
      </c>
      <c r="G385" s="128">
        <v>6045</v>
      </c>
      <c r="H385" s="128">
        <v>26054</v>
      </c>
      <c r="I385" s="128">
        <v>20684</v>
      </c>
      <c r="J385" s="128">
        <v>20635</v>
      </c>
      <c r="K385" s="129" t="s">
        <v>340</v>
      </c>
    </row>
    <row r="386" spans="1:11" ht="12.75">
      <c r="A386" s="130"/>
      <c r="C386" s="127">
        <v>1996</v>
      </c>
      <c r="D386" s="128">
        <v>74661</v>
      </c>
      <c r="E386" s="128">
        <v>968</v>
      </c>
      <c r="F386" s="128">
        <v>2710</v>
      </c>
      <c r="G386" s="128">
        <v>5803</v>
      </c>
      <c r="H386" s="128">
        <v>24924</v>
      </c>
      <c r="I386" s="128">
        <v>20105</v>
      </c>
      <c r="J386" s="128">
        <v>20152</v>
      </c>
      <c r="K386" s="129" t="s">
        <v>340</v>
      </c>
    </row>
    <row r="387" spans="1:11" ht="12.75">
      <c r="A387" s="130"/>
      <c r="C387" s="127">
        <v>1995</v>
      </c>
      <c r="D387" s="128">
        <v>73028</v>
      </c>
      <c r="E387" s="128">
        <v>927</v>
      </c>
      <c r="F387" s="128">
        <v>2561</v>
      </c>
      <c r="G387" s="128">
        <v>5664</v>
      </c>
      <c r="H387" s="128">
        <v>24070</v>
      </c>
      <c r="I387" s="128">
        <v>19926</v>
      </c>
      <c r="J387" s="128">
        <v>19878</v>
      </c>
      <c r="K387" s="129" t="s">
        <v>340</v>
      </c>
    </row>
    <row r="388" spans="1:11" ht="12.75">
      <c r="A388" s="130"/>
      <c r="C388" s="127">
        <v>1994</v>
      </c>
      <c r="D388" s="128">
        <v>71049</v>
      </c>
      <c r="E388" s="128">
        <v>987</v>
      </c>
      <c r="F388" s="128">
        <v>2680</v>
      </c>
      <c r="G388" s="128">
        <v>5415</v>
      </c>
      <c r="H388" s="128">
        <v>23804</v>
      </c>
      <c r="I388" s="128">
        <v>19210</v>
      </c>
      <c r="J388" s="128">
        <v>18956</v>
      </c>
      <c r="K388" s="129" t="s">
        <v>340</v>
      </c>
    </row>
    <row r="389" spans="1:11" ht="12.75">
      <c r="A389" s="130"/>
      <c r="C389" s="127">
        <v>1993</v>
      </c>
      <c r="D389" s="128">
        <v>68845</v>
      </c>
      <c r="E389" s="128">
        <v>942</v>
      </c>
      <c r="F389" s="128">
        <v>2486</v>
      </c>
      <c r="G389" s="128">
        <v>5538</v>
      </c>
      <c r="H389" s="128">
        <v>23927</v>
      </c>
      <c r="I389" s="128">
        <v>17984</v>
      </c>
      <c r="J389" s="128">
        <v>17970</v>
      </c>
      <c r="K389" s="129" t="s">
        <v>340</v>
      </c>
    </row>
    <row r="390" spans="1:11" ht="12.75">
      <c r="A390" s="130"/>
      <c r="C390" s="127">
        <v>1992</v>
      </c>
      <c r="D390" s="128">
        <v>66594</v>
      </c>
      <c r="E390" s="128">
        <v>899</v>
      </c>
      <c r="F390" s="128">
        <v>2608</v>
      </c>
      <c r="G390" s="128">
        <v>5845</v>
      </c>
      <c r="H390" s="128">
        <v>23442</v>
      </c>
      <c r="I390" s="128">
        <v>16658</v>
      </c>
      <c r="J390" s="128">
        <v>17144</v>
      </c>
      <c r="K390" s="129" t="s">
        <v>340</v>
      </c>
    </row>
    <row r="391" spans="1:11" ht="12.75">
      <c r="A391" s="130"/>
      <c r="C391" s="127">
        <v>1991</v>
      </c>
      <c r="D391" s="128">
        <v>64351</v>
      </c>
      <c r="E391" s="128">
        <v>995</v>
      </c>
      <c r="F391" s="128">
        <v>3057</v>
      </c>
      <c r="G391" s="128">
        <v>5522</v>
      </c>
      <c r="H391" s="128">
        <v>24815</v>
      </c>
      <c r="I391" s="128">
        <v>13348</v>
      </c>
      <c r="J391" s="128">
        <v>16614</v>
      </c>
      <c r="K391" s="129">
        <v>12.9</v>
      </c>
    </row>
    <row r="392" spans="1:11" ht="12.75">
      <c r="A392" s="130"/>
      <c r="C392" s="127">
        <v>1990</v>
      </c>
      <c r="D392" s="128">
        <v>62499</v>
      </c>
      <c r="E392" s="128">
        <v>980</v>
      </c>
      <c r="F392" s="128">
        <v>3104</v>
      </c>
      <c r="G392" s="128">
        <v>5529</v>
      </c>
      <c r="H392" s="128">
        <v>24434</v>
      </c>
      <c r="I392" s="128">
        <v>12553</v>
      </c>
      <c r="J392" s="128">
        <v>15899</v>
      </c>
      <c r="K392" s="129">
        <v>12.9</v>
      </c>
    </row>
    <row r="393" spans="1:11" ht="12.75">
      <c r="A393" s="130"/>
      <c r="C393" s="127">
        <v>1989</v>
      </c>
      <c r="D393" s="128">
        <v>60494</v>
      </c>
      <c r="E393" s="128">
        <v>999</v>
      </c>
      <c r="F393" s="128">
        <v>3315</v>
      </c>
      <c r="G393" s="128">
        <v>5800</v>
      </c>
      <c r="H393" s="128">
        <v>23334</v>
      </c>
      <c r="I393" s="128">
        <v>11627</v>
      </c>
      <c r="J393" s="128">
        <v>15417</v>
      </c>
      <c r="K393" s="129">
        <v>12.9</v>
      </c>
    </row>
    <row r="394" spans="1:11" ht="12.75">
      <c r="A394" s="130"/>
      <c r="C394" s="127">
        <v>1988</v>
      </c>
      <c r="D394" s="128">
        <v>58555</v>
      </c>
      <c r="E394" s="128">
        <v>958</v>
      </c>
      <c r="F394" s="128">
        <v>3272</v>
      </c>
      <c r="G394" s="128">
        <v>5889</v>
      </c>
      <c r="H394" s="128">
        <v>23049</v>
      </c>
      <c r="I394" s="128">
        <v>11017</v>
      </c>
      <c r="J394" s="128">
        <v>14369</v>
      </c>
      <c r="K394" s="129">
        <v>12.8</v>
      </c>
    </row>
    <row r="395" spans="1:11" ht="12.75">
      <c r="A395" s="130"/>
      <c r="C395" s="127">
        <v>1987</v>
      </c>
      <c r="D395" s="128">
        <v>56650</v>
      </c>
      <c r="E395" s="128">
        <v>842</v>
      </c>
      <c r="F395" s="128">
        <v>3398</v>
      </c>
      <c r="G395" s="128">
        <v>5656</v>
      </c>
      <c r="H395" s="128">
        <v>22820</v>
      </c>
      <c r="I395" s="128">
        <v>10523</v>
      </c>
      <c r="J395" s="128">
        <v>13409</v>
      </c>
      <c r="K395" s="129">
        <v>12.8</v>
      </c>
    </row>
    <row r="396" spans="1:11" ht="12.75">
      <c r="A396" s="130"/>
      <c r="C396" s="127">
        <v>1986</v>
      </c>
      <c r="D396" s="128">
        <v>55170</v>
      </c>
      <c r="E396" s="128">
        <v>896</v>
      </c>
      <c r="F396" s="128">
        <v>3614</v>
      </c>
      <c r="G396" s="128">
        <v>5769</v>
      </c>
      <c r="H396" s="128">
        <v>22151</v>
      </c>
      <c r="I396" s="128">
        <v>10110</v>
      </c>
      <c r="J396" s="128">
        <v>12629</v>
      </c>
      <c r="K396" s="129">
        <v>12.8</v>
      </c>
    </row>
    <row r="397" spans="1:11" ht="12.75">
      <c r="A397" s="130"/>
      <c r="C397" s="127">
        <v>1985</v>
      </c>
      <c r="D397" s="128">
        <v>53697</v>
      </c>
      <c r="E397" s="128">
        <v>899</v>
      </c>
      <c r="F397" s="128">
        <v>3639</v>
      </c>
      <c r="G397" s="128">
        <v>5978</v>
      </c>
      <c r="H397" s="128">
        <v>21600</v>
      </c>
      <c r="I397" s="128">
        <v>9217</v>
      </c>
      <c r="J397" s="128">
        <v>12363</v>
      </c>
      <c r="K397" s="129">
        <v>12.8</v>
      </c>
    </row>
    <row r="398" spans="1:11" ht="12.75">
      <c r="A398" s="130"/>
      <c r="C398" s="127">
        <v>1984</v>
      </c>
      <c r="D398" s="128">
        <v>52297</v>
      </c>
      <c r="E398" s="128">
        <v>893</v>
      </c>
      <c r="F398" s="128">
        <v>3754</v>
      </c>
      <c r="G398" s="128">
        <v>6158</v>
      </c>
      <c r="H398" s="128">
        <v>21290</v>
      </c>
      <c r="I398" s="128">
        <v>8702</v>
      </c>
      <c r="J398" s="128">
        <v>11500</v>
      </c>
      <c r="K398" s="129">
        <v>12.7</v>
      </c>
    </row>
    <row r="399" spans="1:11" ht="12.75">
      <c r="A399" s="130"/>
      <c r="C399" s="127">
        <v>1983</v>
      </c>
      <c r="D399" s="128">
        <v>50956</v>
      </c>
      <c r="E399" s="128">
        <v>973</v>
      </c>
      <c r="F399" s="128">
        <v>4044</v>
      </c>
      <c r="G399" s="128">
        <v>6313</v>
      </c>
      <c r="H399" s="128">
        <v>20788</v>
      </c>
      <c r="I399" s="128">
        <v>8045</v>
      </c>
      <c r="J399" s="128">
        <v>10795</v>
      </c>
      <c r="K399" s="129">
        <v>12.7</v>
      </c>
    </row>
    <row r="400" spans="1:11" ht="12.75">
      <c r="A400" s="130"/>
      <c r="C400" s="127">
        <v>1982</v>
      </c>
      <c r="D400" s="128">
        <v>49722</v>
      </c>
      <c r="E400" s="128">
        <v>963</v>
      </c>
      <c r="F400" s="128">
        <v>4320</v>
      </c>
      <c r="G400" s="128">
        <v>6657</v>
      </c>
      <c r="H400" s="128">
        <v>20445</v>
      </c>
      <c r="I400" s="128">
        <v>7580</v>
      </c>
      <c r="J400" s="128">
        <v>9756</v>
      </c>
      <c r="K400" s="129">
        <v>12.6</v>
      </c>
    </row>
    <row r="401" spans="1:11" ht="12.75">
      <c r="A401" s="130"/>
      <c r="C401" s="127">
        <v>1981</v>
      </c>
      <c r="D401" s="128">
        <v>48680</v>
      </c>
      <c r="E401" s="128">
        <v>1038</v>
      </c>
      <c r="F401" s="128">
        <v>4531</v>
      </c>
      <c r="G401" s="128">
        <v>6773</v>
      </c>
      <c r="H401" s="128">
        <v>20032</v>
      </c>
      <c r="I401" s="128">
        <v>7115</v>
      </c>
      <c r="J401" s="128">
        <v>9181</v>
      </c>
      <c r="K401" s="129">
        <v>12.6</v>
      </c>
    </row>
    <row r="402" spans="1:11" ht="12.75">
      <c r="A402" s="130"/>
      <c r="C402" s="127">
        <v>1980</v>
      </c>
      <c r="D402" s="128">
        <v>48124</v>
      </c>
      <c r="E402" s="128">
        <v>1034</v>
      </c>
      <c r="F402" s="128">
        <v>4676</v>
      </c>
      <c r="G402" s="128">
        <v>7063</v>
      </c>
      <c r="H402" s="128">
        <v>19584</v>
      </c>
      <c r="I402" s="128">
        <v>6943</v>
      </c>
      <c r="J402" s="128">
        <v>8822</v>
      </c>
      <c r="K402" s="129">
        <v>12.6</v>
      </c>
    </row>
    <row r="403" spans="1:11" ht="12.75">
      <c r="A403" s="130"/>
      <c r="C403" s="127">
        <v>1979</v>
      </c>
      <c r="D403" s="128">
        <v>47437</v>
      </c>
      <c r="E403" s="128">
        <v>1030</v>
      </c>
      <c r="F403" s="128">
        <v>4895</v>
      </c>
      <c r="G403" s="128">
        <v>7132</v>
      </c>
      <c r="H403" s="128">
        <v>19488</v>
      </c>
      <c r="I403" s="128">
        <v>6655</v>
      </c>
      <c r="J403" s="128">
        <v>8237</v>
      </c>
      <c r="K403" s="129">
        <v>12.5</v>
      </c>
    </row>
    <row r="404" spans="1:11" ht="12.75">
      <c r="A404" s="130"/>
      <c r="C404" s="127">
        <v>1978</v>
      </c>
      <c r="D404" s="128">
        <v>46921</v>
      </c>
      <c r="E404" s="128">
        <v>1107</v>
      </c>
      <c r="F404" s="128">
        <v>5262</v>
      </c>
      <c r="G404" s="128">
        <v>7590</v>
      </c>
      <c r="H404" s="128">
        <v>19012</v>
      </c>
      <c r="I404" s="128">
        <v>6286</v>
      </c>
      <c r="J404" s="128">
        <v>7667</v>
      </c>
      <c r="K404" s="129">
        <v>12.5</v>
      </c>
    </row>
    <row r="405" spans="1:11" ht="12.75">
      <c r="A405" s="130"/>
      <c r="C405" s="127">
        <v>1977</v>
      </c>
      <c r="D405" s="128">
        <v>46409</v>
      </c>
      <c r="E405" s="128">
        <v>1192</v>
      </c>
      <c r="F405" s="128">
        <v>5445</v>
      </c>
      <c r="G405" s="128">
        <v>7781</v>
      </c>
      <c r="H405" s="128">
        <v>18781</v>
      </c>
      <c r="I405" s="128">
        <v>6013</v>
      </c>
      <c r="J405" s="128">
        <v>7196</v>
      </c>
      <c r="K405" s="129">
        <v>12.5</v>
      </c>
    </row>
    <row r="406" spans="1:11" ht="12.75">
      <c r="A406" s="130"/>
      <c r="C406" s="127">
        <v>1976</v>
      </c>
      <c r="D406" s="128">
        <v>46271</v>
      </c>
      <c r="E406" s="128">
        <v>1245</v>
      </c>
      <c r="F406" s="128">
        <v>5729</v>
      </c>
      <c r="G406" s="128">
        <v>7671</v>
      </c>
      <c r="H406" s="128">
        <v>18893</v>
      </c>
      <c r="I406" s="128">
        <v>5957</v>
      </c>
      <c r="J406" s="128">
        <v>6776</v>
      </c>
      <c r="K406" s="129">
        <v>12.5</v>
      </c>
    </row>
    <row r="407" spans="1:11" ht="12.75">
      <c r="A407" s="130"/>
      <c r="C407" s="127">
        <v>1975</v>
      </c>
      <c r="D407" s="128">
        <v>46193</v>
      </c>
      <c r="E407" s="128">
        <v>1296</v>
      </c>
      <c r="F407" s="128">
        <v>5942</v>
      </c>
      <c r="G407" s="128">
        <v>7765</v>
      </c>
      <c r="H407" s="128">
        <v>19010</v>
      </c>
      <c r="I407" s="128">
        <v>5673</v>
      </c>
      <c r="J407" s="128">
        <v>6506</v>
      </c>
      <c r="K407" s="129">
        <v>12.4</v>
      </c>
    </row>
    <row r="408" spans="1:11" ht="12.75">
      <c r="A408" s="130"/>
      <c r="C408" s="127">
        <v>1974</v>
      </c>
      <c r="D408" s="128">
        <v>46217</v>
      </c>
      <c r="E408" s="128">
        <v>1293</v>
      </c>
      <c r="F408" s="128">
        <v>6244</v>
      </c>
      <c r="G408" s="128">
        <v>7896</v>
      </c>
      <c r="H408" s="128">
        <v>19038</v>
      </c>
      <c r="I408" s="128">
        <v>5375</v>
      </c>
      <c r="J408" s="128">
        <v>6372</v>
      </c>
      <c r="K408" s="129">
        <v>12.4</v>
      </c>
    </row>
    <row r="409" spans="1:11" ht="12.75">
      <c r="A409" s="130"/>
      <c r="C409" s="127">
        <v>1973</v>
      </c>
      <c r="D409" s="128">
        <v>45910</v>
      </c>
      <c r="E409" s="128">
        <v>1344</v>
      </c>
      <c r="F409" s="128">
        <v>6519</v>
      </c>
      <c r="G409" s="128">
        <v>8001</v>
      </c>
      <c r="H409" s="128">
        <v>18651</v>
      </c>
      <c r="I409" s="128">
        <v>5318</v>
      </c>
      <c r="J409" s="128">
        <v>6076</v>
      </c>
      <c r="K409" s="129">
        <v>12.4</v>
      </c>
    </row>
    <row r="410" spans="1:11" ht="12.75">
      <c r="A410" s="130"/>
      <c r="C410" s="127">
        <v>1972</v>
      </c>
      <c r="D410" s="128">
        <v>45956</v>
      </c>
      <c r="E410" s="128">
        <v>1367</v>
      </c>
      <c r="F410" s="128">
        <v>7004</v>
      </c>
      <c r="G410" s="128">
        <v>8521</v>
      </c>
      <c r="H410" s="128">
        <v>18400</v>
      </c>
      <c r="I410" s="128">
        <v>5074</v>
      </c>
      <c r="J410" s="128">
        <v>5589</v>
      </c>
      <c r="K410" s="129">
        <v>12.3</v>
      </c>
    </row>
    <row r="411" spans="1:11" ht="12.75">
      <c r="A411" s="130"/>
      <c r="C411" s="127">
        <v>1971</v>
      </c>
      <c r="D411" s="128">
        <v>46294</v>
      </c>
      <c r="E411" s="128">
        <v>1439</v>
      </c>
      <c r="F411" s="128">
        <v>7588</v>
      </c>
      <c r="G411" s="128">
        <v>8393</v>
      </c>
      <c r="H411" s="128">
        <v>18334</v>
      </c>
      <c r="I411" s="128">
        <v>5082</v>
      </c>
      <c r="J411" s="128">
        <v>5460</v>
      </c>
      <c r="K411" s="129">
        <v>12.3</v>
      </c>
    </row>
    <row r="412" spans="1:11" ht="12.75">
      <c r="A412" s="130"/>
      <c r="C412" s="127">
        <v>1970</v>
      </c>
      <c r="D412" s="128">
        <v>46319</v>
      </c>
      <c r="E412" s="128">
        <v>1461</v>
      </c>
      <c r="F412" s="128">
        <v>7935</v>
      </c>
      <c r="G412" s="128">
        <v>8555</v>
      </c>
      <c r="H412" s="128">
        <v>18200</v>
      </c>
      <c r="I412" s="128">
        <v>4875</v>
      </c>
      <c r="J412" s="128">
        <v>5294</v>
      </c>
      <c r="K412" s="129">
        <v>12.3</v>
      </c>
    </row>
    <row r="413" spans="1:11" ht="12.75">
      <c r="A413" s="130"/>
      <c r="C413" s="127">
        <v>1969</v>
      </c>
      <c r="D413" s="128">
        <v>46255</v>
      </c>
      <c r="E413" s="128">
        <v>1644</v>
      </c>
      <c r="F413" s="128">
        <v>8313</v>
      </c>
      <c r="G413" s="128">
        <v>8586</v>
      </c>
      <c r="H413" s="128">
        <v>17773</v>
      </c>
      <c r="I413" s="128">
        <v>4749</v>
      </c>
      <c r="J413" s="128">
        <v>5190</v>
      </c>
      <c r="K413" s="129">
        <v>12.3</v>
      </c>
    </row>
    <row r="414" spans="1:11" ht="12.75">
      <c r="A414" s="130"/>
      <c r="C414" s="127">
        <v>1968</v>
      </c>
      <c r="D414" s="128">
        <v>46396</v>
      </c>
      <c r="E414" s="128">
        <v>1654</v>
      </c>
      <c r="F414" s="128">
        <v>8698</v>
      </c>
      <c r="G414" s="128">
        <v>8838</v>
      </c>
      <c r="H414" s="128">
        <v>17362</v>
      </c>
      <c r="I414" s="128">
        <v>4642</v>
      </c>
      <c r="J414" s="128">
        <v>5200</v>
      </c>
      <c r="K414" s="129">
        <v>12.2</v>
      </c>
    </row>
    <row r="415" spans="1:11" ht="12.75">
      <c r="A415" s="130"/>
      <c r="C415" s="127">
        <v>1967</v>
      </c>
      <c r="D415" s="128">
        <v>46321</v>
      </c>
      <c r="E415" s="128">
        <v>1771</v>
      </c>
      <c r="F415" s="128">
        <v>9036</v>
      </c>
      <c r="G415" s="128">
        <v>9138</v>
      </c>
      <c r="H415" s="128">
        <v>16906</v>
      </c>
      <c r="I415" s="128">
        <v>4525</v>
      </c>
      <c r="J415" s="128">
        <v>4947</v>
      </c>
      <c r="K415" s="129">
        <v>12.2</v>
      </c>
    </row>
    <row r="416" spans="1:11" ht="12.75">
      <c r="A416" s="130"/>
      <c r="C416" s="127">
        <v>1966</v>
      </c>
      <c r="D416" s="128">
        <v>46313</v>
      </c>
      <c r="E416" s="128">
        <v>1837</v>
      </c>
      <c r="F416" s="128">
        <v>9528</v>
      </c>
      <c r="G416" s="128">
        <v>9309</v>
      </c>
      <c r="H416" s="128">
        <v>16605</v>
      </c>
      <c r="I416" s="128">
        <v>4230</v>
      </c>
      <c r="J416" s="128">
        <v>4805</v>
      </c>
      <c r="K416" s="129">
        <v>12.1</v>
      </c>
    </row>
    <row r="417" spans="1:11" ht="12.75">
      <c r="A417" s="130"/>
      <c r="C417" s="127">
        <v>1965</v>
      </c>
      <c r="D417" s="128">
        <v>46296</v>
      </c>
      <c r="E417" s="128">
        <v>1827</v>
      </c>
      <c r="F417" s="128">
        <v>9812</v>
      </c>
      <c r="G417" s="128">
        <v>9266</v>
      </c>
      <c r="H417" s="128">
        <v>16359</v>
      </c>
      <c r="I417" s="128">
        <v>4384</v>
      </c>
      <c r="J417" s="128">
        <v>4647</v>
      </c>
      <c r="K417" s="129">
        <v>12.1</v>
      </c>
    </row>
    <row r="418" spans="1:11" ht="12.75">
      <c r="A418" s="130"/>
      <c r="C418" s="127">
        <v>1964</v>
      </c>
      <c r="D418" s="128">
        <v>46089</v>
      </c>
      <c r="E418" s="128">
        <v>1905</v>
      </c>
      <c r="F418" s="128">
        <v>10259</v>
      </c>
      <c r="G418" s="128">
        <v>9289</v>
      </c>
      <c r="H418" s="128">
        <v>15760</v>
      </c>
      <c r="I418" s="128">
        <v>4397</v>
      </c>
      <c r="J418" s="128">
        <v>4482</v>
      </c>
      <c r="K418" s="129">
        <v>12.1</v>
      </c>
    </row>
    <row r="419" spans="1:11" ht="12.75">
      <c r="A419" s="130"/>
      <c r="C419" s="127">
        <v>1962</v>
      </c>
      <c r="D419" s="128">
        <v>45287</v>
      </c>
      <c r="E419" s="128">
        <v>2181</v>
      </c>
      <c r="F419" s="128">
        <v>10795</v>
      </c>
      <c r="G419" s="128">
        <v>8938</v>
      </c>
      <c r="H419" s="128">
        <v>14668</v>
      </c>
      <c r="I419" s="128">
        <v>4452</v>
      </c>
      <c r="J419" s="128">
        <v>4253</v>
      </c>
      <c r="K419" s="129">
        <v>12</v>
      </c>
    </row>
    <row r="420" spans="1:11" ht="12.75">
      <c r="A420" s="130"/>
      <c r="C420" s="127">
        <v>1960</v>
      </c>
      <c r="D420" s="128">
        <v>44742</v>
      </c>
      <c r="E420" s="128">
        <v>2424</v>
      </c>
      <c r="F420" s="128">
        <v>12536</v>
      </c>
      <c r="G420" s="128">
        <v>9502</v>
      </c>
      <c r="H420" s="128">
        <v>12517</v>
      </c>
      <c r="I420" s="128">
        <v>4123</v>
      </c>
      <c r="J420" s="128">
        <v>3639</v>
      </c>
      <c r="K420" s="129">
        <v>11.3</v>
      </c>
    </row>
    <row r="421" spans="1:11" ht="12.75">
      <c r="A421" s="130"/>
      <c r="C421" s="127">
        <v>1959</v>
      </c>
      <c r="D421" s="128">
        <v>43989</v>
      </c>
      <c r="E421" s="128">
        <v>2303</v>
      </c>
      <c r="F421" s="128">
        <v>11657</v>
      </c>
      <c r="G421" s="128">
        <v>8719</v>
      </c>
      <c r="H421" s="128">
        <v>13244</v>
      </c>
      <c r="I421" s="128">
        <v>3715</v>
      </c>
      <c r="J421" s="128">
        <v>3709</v>
      </c>
      <c r="K421" s="129">
        <v>11.8</v>
      </c>
    </row>
    <row r="422" spans="1:11" ht="12.75">
      <c r="A422" s="130"/>
      <c r="C422" s="127">
        <v>1957</v>
      </c>
      <c r="D422" s="128">
        <v>42645</v>
      </c>
      <c r="E422" s="128">
        <v>2658</v>
      </c>
      <c r="F422" s="128">
        <v>12349</v>
      </c>
      <c r="G422" s="128">
        <v>8384</v>
      </c>
      <c r="H422" s="128">
        <v>12041</v>
      </c>
      <c r="I422" s="128">
        <v>3248</v>
      </c>
      <c r="J422" s="128">
        <v>3360</v>
      </c>
      <c r="K422" s="129">
        <v>11.3</v>
      </c>
    </row>
    <row r="423" spans="1:11" ht="12.75">
      <c r="A423" s="130"/>
      <c r="C423" s="127">
        <v>1952</v>
      </c>
      <c r="D423" s="128">
        <v>39014</v>
      </c>
      <c r="E423" s="128">
        <v>2606</v>
      </c>
      <c r="F423" s="128">
        <v>13274</v>
      </c>
      <c r="G423" s="128">
        <v>7348</v>
      </c>
      <c r="H423" s="128">
        <v>9374</v>
      </c>
      <c r="I423" s="128">
        <v>3148</v>
      </c>
      <c r="J423" s="128">
        <v>2802</v>
      </c>
      <c r="K423" s="129">
        <v>10.5</v>
      </c>
    </row>
    <row r="424" spans="1:11" ht="12.75">
      <c r="A424" s="130"/>
      <c r="C424" s="127">
        <v>1950</v>
      </c>
      <c r="D424" s="128">
        <v>38432</v>
      </c>
      <c r="E424" s="128">
        <v>3404</v>
      </c>
      <c r="F424" s="128">
        <v>14420</v>
      </c>
      <c r="G424" s="128">
        <v>6976</v>
      </c>
      <c r="H424" s="128">
        <v>7262</v>
      </c>
      <c r="I424" s="128">
        <v>2878</v>
      </c>
      <c r="J424" s="128">
        <v>2516</v>
      </c>
      <c r="K424" s="129">
        <v>9.7</v>
      </c>
    </row>
    <row r="425" spans="1:11" ht="12.75">
      <c r="A425" s="130"/>
      <c r="C425" s="127">
        <v>1947</v>
      </c>
      <c r="D425" s="128">
        <v>36717</v>
      </c>
      <c r="E425" s="128">
        <v>3203</v>
      </c>
      <c r="F425" s="128">
        <v>15184</v>
      </c>
      <c r="G425" s="128">
        <v>6311</v>
      </c>
      <c r="H425" s="128">
        <v>6715</v>
      </c>
      <c r="I425" s="128">
        <v>2622</v>
      </c>
      <c r="J425" s="128">
        <v>2221</v>
      </c>
      <c r="K425" s="129">
        <v>9</v>
      </c>
    </row>
    <row r="426" spans="1:11" ht="12.75">
      <c r="A426" s="130"/>
      <c r="C426" s="127">
        <v>1940</v>
      </c>
      <c r="D426" s="128">
        <v>33845</v>
      </c>
      <c r="E426" s="128">
        <v>4549</v>
      </c>
      <c r="F426" s="128">
        <v>16270</v>
      </c>
      <c r="G426" s="128">
        <v>4972</v>
      </c>
      <c r="H426" s="128">
        <v>4217</v>
      </c>
      <c r="I426" s="128">
        <v>1836</v>
      </c>
      <c r="J426" s="128">
        <v>1540</v>
      </c>
      <c r="K426" s="129">
        <v>8.6</v>
      </c>
    </row>
    <row r="428" spans="1:3" ht="12.75">
      <c r="A428" s="130"/>
      <c r="B428" s="134" t="s">
        <v>341</v>
      </c>
      <c r="C428" s="134"/>
    </row>
    <row r="429" spans="2:11" s="130" customFormat="1" ht="12.75">
      <c r="B429" s="134"/>
      <c r="C429" s="127">
        <v>2012</v>
      </c>
      <c r="D429" s="128">
        <v>41167</v>
      </c>
      <c r="E429" s="128">
        <v>462</v>
      </c>
      <c r="F429" s="128">
        <v>1525</v>
      </c>
      <c r="G429" s="128">
        <v>2927</v>
      </c>
      <c r="H429" s="128">
        <v>12869</v>
      </c>
      <c r="I429" s="128">
        <v>10439</v>
      </c>
      <c r="J429" s="128">
        <v>12944</v>
      </c>
      <c r="K429" s="144" t="s">
        <v>340</v>
      </c>
    </row>
    <row r="430" spans="2:11" s="130" customFormat="1" ht="12.75">
      <c r="B430" s="134"/>
      <c r="C430" s="127">
        <v>2011</v>
      </c>
      <c r="D430" s="128">
        <v>41209</v>
      </c>
      <c r="E430" s="128">
        <v>447</v>
      </c>
      <c r="F430" s="128">
        <v>1292</v>
      </c>
      <c r="G430" s="128">
        <v>3027</v>
      </c>
      <c r="H430" s="128">
        <v>13250</v>
      </c>
      <c r="I430" s="128">
        <v>10339</v>
      </c>
      <c r="J430" s="128">
        <v>12854</v>
      </c>
      <c r="K430" s="144" t="s">
        <v>340</v>
      </c>
    </row>
    <row r="431" spans="2:11" s="130" customFormat="1" ht="12.75">
      <c r="B431" s="134"/>
      <c r="C431" s="127">
        <v>2010</v>
      </c>
      <c r="D431" s="128">
        <v>41858</v>
      </c>
      <c r="E431" s="128">
        <v>446</v>
      </c>
      <c r="F431" s="128">
        <v>1367</v>
      </c>
      <c r="G431" s="128">
        <v>3227</v>
      </c>
      <c r="H431" s="128">
        <v>13824</v>
      </c>
      <c r="I431" s="128">
        <v>10311</v>
      </c>
      <c r="J431" s="128">
        <v>12682</v>
      </c>
      <c r="K431" s="144" t="s">
        <v>340</v>
      </c>
    </row>
    <row r="432" spans="2:11" s="130" customFormat="1" ht="12.75">
      <c r="B432" s="146"/>
      <c r="C432" s="146">
        <v>2009</v>
      </c>
      <c r="D432" s="147">
        <v>42263</v>
      </c>
      <c r="E432" s="160">
        <v>500</v>
      </c>
      <c r="F432" s="147">
        <v>1458</v>
      </c>
      <c r="G432" s="147">
        <v>3278</v>
      </c>
      <c r="H432" s="147">
        <v>13644</v>
      </c>
      <c r="I432" s="147">
        <v>10670</v>
      </c>
      <c r="J432" s="147">
        <v>12713</v>
      </c>
      <c r="K432" s="144" t="s">
        <v>340</v>
      </c>
    </row>
    <row r="433" spans="1:11" ht="12.75">
      <c r="A433" s="130"/>
      <c r="C433" s="127">
        <v>2008</v>
      </c>
      <c r="D433" s="128">
        <v>42419</v>
      </c>
      <c r="E433" s="128">
        <v>507</v>
      </c>
      <c r="F433" s="128">
        <v>1490</v>
      </c>
      <c r="G433" s="128">
        <v>3228</v>
      </c>
      <c r="H433" s="128">
        <v>13625</v>
      </c>
      <c r="I433" s="128">
        <v>10711</v>
      </c>
      <c r="J433" s="128">
        <v>12858</v>
      </c>
      <c r="K433" s="129" t="s">
        <v>340</v>
      </c>
    </row>
    <row r="434" spans="1:11" ht="12.75">
      <c r="A434" s="130"/>
      <c r="C434" s="127">
        <v>2007</v>
      </c>
      <c r="D434" s="128">
        <v>42476</v>
      </c>
      <c r="E434" s="128">
        <v>491</v>
      </c>
      <c r="F434" s="128">
        <v>1433</v>
      </c>
      <c r="G434" s="128">
        <v>3480</v>
      </c>
      <c r="H434" s="128">
        <v>13737</v>
      </c>
      <c r="I434" s="128">
        <v>10359</v>
      </c>
      <c r="J434" s="128">
        <v>12976</v>
      </c>
      <c r="K434" s="129" t="s">
        <v>340</v>
      </c>
    </row>
    <row r="435" spans="1:11" ht="12.75">
      <c r="A435" s="130"/>
      <c r="C435" s="127">
        <v>2006</v>
      </c>
      <c r="D435" s="128">
        <v>42344</v>
      </c>
      <c r="E435" s="128">
        <v>549</v>
      </c>
      <c r="F435" s="128">
        <v>1472</v>
      </c>
      <c r="G435" s="128">
        <v>3356</v>
      </c>
      <c r="H435" s="128">
        <v>13660</v>
      </c>
      <c r="I435" s="128">
        <v>10608</v>
      </c>
      <c r="J435" s="128">
        <v>12701</v>
      </c>
      <c r="K435" s="129" t="s">
        <v>340</v>
      </c>
    </row>
    <row r="436" spans="1:11" ht="12.75">
      <c r="A436" s="130"/>
      <c r="C436" s="127">
        <v>2005</v>
      </c>
      <c r="D436" s="128">
        <v>42024</v>
      </c>
      <c r="E436" s="128">
        <v>547</v>
      </c>
      <c r="F436" s="128">
        <v>1476</v>
      </c>
      <c r="G436" s="128">
        <v>3063</v>
      </c>
      <c r="H436" s="128">
        <v>14017</v>
      </c>
      <c r="I436" s="128">
        <v>10429</v>
      </c>
      <c r="J436" s="128">
        <v>12491</v>
      </c>
      <c r="K436" s="129" t="s">
        <v>340</v>
      </c>
    </row>
    <row r="437" spans="1:11" ht="12.75">
      <c r="A437" s="130"/>
      <c r="C437" s="127">
        <v>2004</v>
      </c>
      <c r="D437" s="128">
        <v>41612</v>
      </c>
      <c r="E437" s="128">
        <v>577</v>
      </c>
      <c r="F437" s="128">
        <v>1323</v>
      </c>
      <c r="G437" s="128">
        <v>3157</v>
      </c>
      <c r="H437" s="128">
        <v>13238</v>
      </c>
      <c r="I437" s="128">
        <v>10636</v>
      </c>
      <c r="J437" s="128">
        <v>12682</v>
      </c>
      <c r="K437" s="129" t="s">
        <v>340</v>
      </c>
    </row>
    <row r="438" spans="1:11" ht="12.75">
      <c r="A438" s="130"/>
      <c r="C438" s="127">
        <v>2003</v>
      </c>
      <c r="D438" s="128">
        <v>41340</v>
      </c>
      <c r="E438" s="128">
        <v>538</v>
      </c>
      <c r="F438" s="128">
        <v>1372</v>
      </c>
      <c r="G438" s="128">
        <v>3282</v>
      </c>
      <c r="H438" s="128">
        <v>12903</v>
      </c>
      <c r="I438" s="128">
        <v>10622</v>
      </c>
      <c r="J438" s="128">
        <v>12622</v>
      </c>
      <c r="K438" s="129" t="s">
        <v>340</v>
      </c>
    </row>
    <row r="439" spans="1:11" ht="12.75">
      <c r="A439" s="130"/>
      <c r="C439" s="127">
        <v>2002</v>
      </c>
      <c r="D439" s="128">
        <v>41154</v>
      </c>
      <c r="E439" s="128">
        <v>513</v>
      </c>
      <c r="F439" s="128">
        <v>1333</v>
      </c>
      <c r="G439" s="128">
        <v>3063</v>
      </c>
      <c r="H439" s="128">
        <v>13133</v>
      </c>
      <c r="I439" s="128">
        <v>10739</v>
      </c>
      <c r="J439" s="128">
        <v>12373</v>
      </c>
      <c r="K439" s="129" t="s">
        <v>340</v>
      </c>
    </row>
    <row r="440" spans="1:11" ht="12.75">
      <c r="A440" s="130"/>
      <c r="C440" s="127">
        <v>2001</v>
      </c>
      <c r="D440" s="128">
        <v>40858</v>
      </c>
      <c r="E440" s="128">
        <v>488</v>
      </c>
      <c r="F440" s="128">
        <v>1368</v>
      </c>
      <c r="G440" s="128">
        <v>2974</v>
      </c>
      <c r="H440" s="128">
        <v>12784</v>
      </c>
      <c r="I440" s="128">
        <v>10827</v>
      </c>
      <c r="J440" s="128">
        <v>12417</v>
      </c>
      <c r="K440" s="129" t="s">
        <v>340</v>
      </c>
    </row>
    <row r="441" spans="1:11" ht="12.75">
      <c r="A441" s="130"/>
      <c r="C441" s="127">
        <v>2000</v>
      </c>
      <c r="D441" s="128">
        <v>40024</v>
      </c>
      <c r="E441" s="128">
        <v>479</v>
      </c>
      <c r="F441" s="128">
        <v>1288</v>
      </c>
      <c r="G441" s="128">
        <v>2845</v>
      </c>
      <c r="H441" s="128">
        <v>12845</v>
      </c>
      <c r="I441" s="128">
        <v>10716</v>
      </c>
      <c r="J441" s="128">
        <v>11854</v>
      </c>
      <c r="K441" s="129" t="s">
        <v>340</v>
      </c>
    </row>
    <row r="442" spans="1:11" ht="12.75">
      <c r="A442" s="130"/>
      <c r="C442" s="127">
        <v>1999</v>
      </c>
      <c r="D442" s="128">
        <v>39300</v>
      </c>
      <c r="E442" s="128">
        <v>470</v>
      </c>
      <c r="F442" s="128">
        <v>1290</v>
      </c>
      <c r="G442" s="128">
        <v>3101</v>
      </c>
      <c r="H442" s="128">
        <v>12544</v>
      </c>
      <c r="I442" s="128">
        <v>10233</v>
      </c>
      <c r="J442" s="128">
        <v>11664</v>
      </c>
      <c r="K442" s="129" t="s">
        <v>340</v>
      </c>
    </row>
    <row r="443" spans="1:11" ht="12.75">
      <c r="A443" s="130"/>
      <c r="C443" s="127">
        <v>1998</v>
      </c>
      <c r="D443" s="128">
        <v>38654</v>
      </c>
      <c r="E443" s="128">
        <v>486</v>
      </c>
      <c r="F443" s="128">
        <v>1333</v>
      </c>
      <c r="G443" s="128">
        <v>3284</v>
      </c>
      <c r="H443" s="128">
        <v>12239</v>
      </c>
      <c r="I443" s="128">
        <v>10098</v>
      </c>
      <c r="J443" s="128">
        <v>11214</v>
      </c>
      <c r="K443" s="129" t="s">
        <v>340</v>
      </c>
    </row>
    <row r="444" spans="1:11" ht="12.75">
      <c r="A444" s="130"/>
      <c r="C444" s="127">
        <v>1997</v>
      </c>
      <c r="D444" s="128">
        <v>37912</v>
      </c>
      <c r="E444" s="128">
        <v>486</v>
      </c>
      <c r="F444" s="128">
        <v>1370</v>
      </c>
      <c r="G444" s="128">
        <v>3143</v>
      </c>
      <c r="H444" s="128">
        <v>12326</v>
      </c>
      <c r="I444" s="128">
        <v>9713</v>
      </c>
      <c r="J444" s="128">
        <v>10870</v>
      </c>
      <c r="K444" s="129" t="s">
        <v>340</v>
      </c>
    </row>
    <row r="445" spans="1:11" ht="12.75">
      <c r="A445" s="130"/>
      <c r="C445" s="127">
        <v>1996</v>
      </c>
      <c r="D445" s="128">
        <v>36596</v>
      </c>
      <c r="E445" s="128">
        <v>520</v>
      </c>
      <c r="F445" s="128">
        <v>1319</v>
      </c>
      <c r="G445" s="128">
        <v>2877</v>
      </c>
      <c r="H445" s="128">
        <v>11749</v>
      </c>
      <c r="I445" s="128">
        <v>9514</v>
      </c>
      <c r="J445" s="128">
        <v>10526</v>
      </c>
      <c r="K445" s="129" t="s">
        <v>340</v>
      </c>
    </row>
    <row r="446" spans="1:11" ht="12.75">
      <c r="A446" s="130"/>
      <c r="C446" s="127">
        <v>1995</v>
      </c>
      <c r="D446" s="128">
        <v>35994</v>
      </c>
      <c r="E446" s="128">
        <v>529</v>
      </c>
      <c r="F446" s="128">
        <v>1368</v>
      </c>
      <c r="G446" s="128">
        <v>2781</v>
      </c>
      <c r="H446" s="128">
        <v>11223</v>
      </c>
      <c r="I446" s="128">
        <v>9305</v>
      </c>
      <c r="J446" s="128">
        <v>10784</v>
      </c>
      <c r="K446" s="129" t="s">
        <v>340</v>
      </c>
    </row>
    <row r="447" spans="1:11" ht="12.75">
      <c r="A447" s="130"/>
      <c r="C447" s="127">
        <v>1994</v>
      </c>
      <c r="D447" s="128">
        <v>34998</v>
      </c>
      <c r="E447" s="128">
        <v>545</v>
      </c>
      <c r="F447" s="128">
        <v>1383</v>
      </c>
      <c r="G447" s="128">
        <v>2621</v>
      </c>
      <c r="H447" s="128">
        <v>11009</v>
      </c>
      <c r="I447" s="128">
        <v>9073</v>
      </c>
      <c r="J447" s="128">
        <v>10369</v>
      </c>
      <c r="K447" s="129" t="s">
        <v>340</v>
      </c>
    </row>
    <row r="448" spans="1:11" ht="12.75">
      <c r="A448" s="130"/>
      <c r="C448" s="127">
        <v>1993</v>
      </c>
      <c r="D448" s="128">
        <v>33751</v>
      </c>
      <c r="E448" s="128">
        <v>478</v>
      </c>
      <c r="F448" s="128">
        <v>1316</v>
      </c>
      <c r="G448" s="128">
        <v>2660</v>
      </c>
      <c r="H448" s="128">
        <v>10983</v>
      </c>
      <c r="I448" s="128">
        <v>8624</v>
      </c>
      <c r="J448" s="128">
        <v>9687</v>
      </c>
      <c r="K448" s="129" t="s">
        <v>340</v>
      </c>
    </row>
    <row r="449" spans="1:11" ht="12.75">
      <c r="A449" s="130"/>
      <c r="C449" s="127">
        <v>1992</v>
      </c>
      <c r="D449" s="128">
        <v>32619</v>
      </c>
      <c r="E449" s="128">
        <v>472</v>
      </c>
      <c r="F449" s="128">
        <v>1368</v>
      </c>
      <c r="G449" s="128">
        <v>2750</v>
      </c>
      <c r="H449" s="128">
        <v>10670</v>
      </c>
      <c r="I449" s="128">
        <v>7968</v>
      </c>
      <c r="J449" s="128">
        <v>9389</v>
      </c>
      <c r="K449" s="129" t="s">
        <v>340</v>
      </c>
    </row>
    <row r="450" spans="1:11" ht="12.75">
      <c r="A450" s="130"/>
      <c r="C450" s="127">
        <v>1991</v>
      </c>
      <c r="D450" s="128">
        <v>31460</v>
      </c>
      <c r="E450" s="128">
        <v>530</v>
      </c>
      <c r="F450" s="128">
        <v>1624</v>
      </c>
      <c r="G450" s="128">
        <v>2612</v>
      </c>
      <c r="H450" s="128">
        <v>11092</v>
      </c>
      <c r="I450" s="128">
        <v>6430</v>
      </c>
      <c r="J450" s="128">
        <v>9169</v>
      </c>
      <c r="K450" s="129">
        <v>13</v>
      </c>
    </row>
    <row r="451" spans="1:11" ht="12.75">
      <c r="A451" s="130"/>
      <c r="C451" s="127">
        <v>1990</v>
      </c>
      <c r="D451" s="128">
        <v>30623</v>
      </c>
      <c r="E451" s="128">
        <v>527</v>
      </c>
      <c r="F451" s="128">
        <v>1658</v>
      </c>
      <c r="G451" s="128">
        <v>2573</v>
      </c>
      <c r="H451" s="128">
        <v>10790</v>
      </c>
      <c r="I451" s="128">
        <v>6169</v>
      </c>
      <c r="J451" s="128">
        <v>8905</v>
      </c>
      <c r="K451" s="129">
        <v>13</v>
      </c>
    </row>
    <row r="452" spans="1:11" ht="12.75">
      <c r="A452" s="130"/>
      <c r="C452" s="127">
        <v>1989</v>
      </c>
      <c r="D452" s="128">
        <v>29597</v>
      </c>
      <c r="E452" s="128">
        <v>504</v>
      </c>
      <c r="F452" s="128">
        <v>1762</v>
      </c>
      <c r="G452" s="128">
        <v>2628</v>
      </c>
      <c r="H452" s="128">
        <v>10235</v>
      </c>
      <c r="I452" s="128">
        <v>5719</v>
      </c>
      <c r="J452" s="128">
        <v>8749</v>
      </c>
      <c r="K452" s="129">
        <v>13</v>
      </c>
    </row>
    <row r="453" spans="1:11" ht="12.75">
      <c r="A453" s="130"/>
      <c r="C453" s="127">
        <v>1988</v>
      </c>
      <c r="D453" s="128">
        <v>28645</v>
      </c>
      <c r="E453" s="128">
        <v>498</v>
      </c>
      <c r="F453" s="128">
        <v>1725</v>
      </c>
      <c r="G453" s="128">
        <v>2654</v>
      </c>
      <c r="H453" s="128">
        <v>10100</v>
      </c>
      <c r="I453" s="128">
        <v>5327</v>
      </c>
      <c r="J453" s="128">
        <v>8340</v>
      </c>
      <c r="K453" s="129">
        <v>12.9</v>
      </c>
    </row>
    <row r="454" spans="1:11" ht="12.75">
      <c r="A454" s="130"/>
      <c r="C454" s="127">
        <v>1987</v>
      </c>
      <c r="D454" s="128">
        <v>27680</v>
      </c>
      <c r="E454" s="128">
        <v>412</v>
      </c>
      <c r="F454" s="128">
        <v>1801</v>
      </c>
      <c r="G454" s="128">
        <v>2617</v>
      </c>
      <c r="H454" s="128">
        <v>9781</v>
      </c>
      <c r="I454" s="128">
        <v>5173</v>
      </c>
      <c r="J454" s="128">
        <v>7895</v>
      </c>
      <c r="K454" s="129">
        <v>12.9</v>
      </c>
    </row>
    <row r="455" spans="1:11" ht="12.75">
      <c r="A455" s="130"/>
      <c r="C455" s="127">
        <v>1986</v>
      </c>
      <c r="D455" s="128">
        <v>26925</v>
      </c>
      <c r="E455" s="128">
        <v>475</v>
      </c>
      <c r="F455" s="128">
        <v>1919</v>
      </c>
      <c r="G455" s="128">
        <v>2699</v>
      </c>
      <c r="H455" s="128">
        <v>9393</v>
      </c>
      <c r="I455" s="128">
        <v>5013</v>
      </c>
      <c r="J455" s="128">
        <v>7426</v>
      </c>
      <c r="K455" s="129">
        <v>12.9</v>
      </c>
    </row>
    <row r="456" spans="1:11" ht="12.75">
      <c r="A456" s="130"/>
      <c r="C456" s="127">
        <v>1985</v>
      </c>
      <c r="D456" s="128">
        <v>26181</v>
      </c>
      <c r="E456" s="128">
        <v>501</v>
      </c>
      <c r="F456" s="128">
        <v>1928</v>
      </c>
      <c r="G456" s="128">
        <v>2726</v>
      </c>
      <c r="H456" s="128">
        <v>9210</v>
      </c>
      <c r="I456" s="128">
        <v>4502</v>
      </c>
      <c r="J456" s="128">
        <v>7314</v>
      </c>
      <c r="K456" s="129">
        <v>12.9</v>
      </c>
    </row>
    <row r="457" spans="1:11" ht="12.75">
      <c r="A457" s="130"/>
      <c r="C457" s="127">
        <v>1984</v>
      </c>
      <c r="D457" s="128">
        <v>25460</v>
      </c>
      <c r="E457" s="128">
        <v>506</v>
      </c>
      <c r="F457" s="128">
        <v>2014</v>
      </c>
      <c r="G457" s="128">
        <v>2831</v>
      </c>
      <c r="H457" s="128">
        <v>8926</v>
      </c>
      <c r="I457" s="128">
        <v>4257</v>
      </c>
      <c r="J457" s="128">
        <v>6929</v>
      </c>
      <c r="K457" s="129">
        <v>12.8</v>
      </c>
    </row>
    <row r="458" spans="1:11" ht="12.75">
      <c r="A458" s="130"/>
      <c r="C458" s="127">
        <v>1983</v>
      </c>
      <c r="D458" s="128">
        <v>24796</v>
      </c>
      <c r="E458" s="128">
        <v>548</v>
      </c>
      <c r="F458" s="128">
        <v>2108</v>
      </c>
      <c r="G458" s="128">
        <v>2862</v>
      </c>
      <c r="H458" s="128">
        <v>8795</v>
      </c>
      <c r="I458" s="128">
        <v>3884</v>
      </c>
      <c r="J458" s="128">
        <v>6601</v>
      </c>
      <c r="K458" s="129">
        <v>12.8</v>
      </c>
    </row>
    <row r="459" spans="1:11" ht="12.75">
      <c r="A459" s="130"/>
      <c r="C459" s="127">
        <v>1982</v>
      </c>
      <c r="D459" s="128">
        <v>24164</v>
      </c>
      <c r="E459" s="128">
        <v>530</v>
      </c>
      <c r="F459" s="128">
        <v>2302</v>
      </c>
      <c r="G459" s="128">
        <v>2989</v>
      </c>
      <c r="H459" s="128">
        <v>8609</v>
      </c>
      <c r="I459" s="128">
        <v>3757</v>
      </c>
      <c r="J459" s="128">
        <v>5977</v>
      </c>
      <c r="K459" s="129">
        <v>12.7</v>
      </c>
    </row>
    <row r="460" spans="1:11" ht="12.75">
      <c r="A460" s="130"/>
      <c r="C460" s="127">
        <v>1981</v>
      </c>
      <c r="D460" s="128">
        <v>23646</v>
      </c>
      <c r="E460" s="128">
        <v>572</v>
      </c>
      <c r="F460" s="128">
        <v>2425</v>
      </c>
      <c r="G460" s="128">
        <v>3112</v>
      </c>
      <c r="H460" s="128">
        <v>8431</v>
      </c>
      <c r="I460" s="128">
        <v>3519</v>
      </c>
      <c r="J460" s="128">
        <v>5588</v>
      </c>
      <c r="K460" s="129">
        <v>12.7</v>
      </c>
    </row>
    <row r="461" spans="1:11" ht="12.75">
      <c r="A461" s="130"/>
      <c r="C461" s="127">
        <v>1980</v>
      </c>
      <c r="D461" s="128">
        <v>23373</v>
      </c>
      <c r="E461" s="128">
        <v>590</v>
      </c>
      <c r="F461" s="128">
        <v>2492</v>
      </c>
      <c r="G461" s="128">
        <v>3202</v>
      </c>
      <c r="H461" s="128">
        <v>8278</v>
      </c>
      <c r="I461" s="128">
        <v>3442</v>
      </c>
      <c r="J461" s="128">
        <v>5370</v>
      </c>
      <c r="K461" s="129">
        <v>12.7</v>
      </c>
    </row>
    <row r="462" spans="1:11" ht="12.75">
      <c r="A462" s="130"/>
      <c r="C462" s="127">
        <v>1979</v>
      </c>
      <c r="D462" s="128">
        <v>22976</v>
      </c>
      <c r="E462" s="128">
        <v>545</v>
      </c>
      <c r="F462" s="128">
        <v>2612</v>
      </c>
      <c r="G462" s="128">
        <v>3194</v>
      </c>
      <c r="H462" s="128">
        <v>8232</v>
      </c>
      <c r="I462" s="128">
        <v>3306</v>
      </c>
      <c r="J462" s="128">
        <v>5090</v>
      </c>
      <c r="K462" s="129">
        <v>12.6</v>
      </c>
    </row>
    <row r="463" spans="1:11" ht="12.75">
      <c r="A463" s="130"/>
      <c r="C463" s="127">
        <v>1978</v>
      </c>
      <c r="D463" s="128">
        <v>22719</v>
      </c>
      <c r="E463" s="128">
        <v>609</v>
      </c>
      <c r="F463" s="128">
        <v>2779</v>
      </c>
      <c r="G463" s="128">
        <v>3377</v>
      </c>
      <c r="H463" s="128">
        <v>8001</v>
      </c>
      <c r="I463" s="128">
        <v>3136</v>
      </c>
      <c r="J463" s="128">
        <v>4817</v>
      </c>
      <c r="K463" s="129">
        <v>12.6</v>
      </c>
    </row>
    <row r="464" spans="1:11" ht="12.75">
      <c r="A464" s="130"/>
      <c r="C464" s="127">
        <v>1977</v>
      </c>
      <c r="D464" s="128">
        <v>22445</v>
      </c>
      <c r="E464" s="128">
        <v>661</v>
      </c>
      <c r="F464" s="128">
        <v>2889</v>
      </c>
      <c r="G464" s="128">
        <v>3554</v>
      </c>
      <c r="H464" s="128">
        <v>7822</v>
      </c>
      <c r="I464" s="128">
        <v>3000</v>
      </c>
      <c r="J464" s="128">
        <v>4520</v>
      </c>
      <c r="K464" s="129">
        <v>12.5</v>
      </c>
    </row>
    <row r="465" spans="1:11" ht="12.75">
      <c r="A465" s="130"/>
      <c r="C465" s="127">
        <v>1976</v>
      </c>
      <c r="D465" s="128">
        <v>22403</v>
      </c>
      <c r="E465" s="128">
        <v>730</v>
      </c>
      <c r="F465" s="128">
        <v>3004</v>
      </c>
      <c r="G465" s="128">
        <v>3473</v>
      </c>
      <c r="H465" s="128">
        <v>7904</v>
      </c>
      <c r="I465" s="128">
        <v>2969</v>
      </c>
      <c r="J465" s="128">
        <v>4323</v>
      </c>
      <c r="K465" s="129">
        <v>12.5</v>
      </c>
    </row>
    <row r="466" spans="1:11" ht="12.75">
      <c r="A466" s="130"/>
      <c r="C466" s="127">
        <v>1975</v>
      </c>
      <c r="D466" s="128">
        <v>22358</v>
      </c>
      <c r="E466" s="128">
        <v>763</v>
      </c>
      <c r="F466" s="128">
        <v>3100</v>
      </c>
      <c r="G466" s="128">
        <v>3510</v>
      </c>
      <c r="H466" s="128">
        <v>7952</v>
      </c>
      <c r="I466" s="128">
        <v>2879</v>
      </c>
      <c r="J466" s="128">
        <v>4153</v>
      </c>
      <c r="K466" s="129">
        <v>12.5</v>
      </c>
    </row>
    <row r="467" spans="1:11" ht="12.75">
      <c r="A467" s="130"/>
      <c r="C467" s="127">
        <v>1974</v>
      </c>
      <c r="D467" s="128">
        <v>22367</v>
      </c>
      <c r="E467" s="128">
        <v>733</v>
      </c>
      <c r="F467" s="128">
        <v>3286</v>
      </c>
      <c r="G467" s="128">
        <v>3532</v>
      </c>
      <c r="H467" s="128">
        <v>8004</v>
      </c>
      <c r="I467" s="128">
        <v>2730</v>
      </c>
      <c r="J467" s="128">
        <v>4081</v>
      </c>
      <c r="K467" s="129">
        <v>12.6</v>
      </c>
    </row>
    <row r="468" spans="1:11" ht="12.75">
      <c r="A468" s="130"/>
      <c r="C468" s="127">
        <v>1973</v>
      </c>
      <c r="D468" s="128">
        <v>22166</v>
      </c>
      <c r="E468" s="128">
        <v>716</v>
      </c>
      <c r="F468" s="128">
        <v>3413</v>
      </c>
      <c r="G468" s="128">
        <v>3586</v>
      </c>
      <c r="H468" s="128">
        <v>7836</v>
      </c>
      <c r="I468" s="128">
        <v>2714</v>
      </c>
      <c r="J468" s="128">
        <v>3901</v>
      </c>
      <c r="K468" s="129">
        <v>12.4</v>
      </c>
    </row>
    <row r="469" spans="1:11" ht="12.75">
      <c r="A469" s="130"/>
      <c r="C469" s="127">
        <v>1972</v>
      </c>
      <c r="D469" s="128">
        <v>22200</v>
      </c>
      <c r="E469" s="128">
        <v>749</v>
      </c>
      <c r="F469" s="128">
        <v>3674</v>
      </c>
      <c r="G469" s="128">
        <v>3917</v>
      </c>
      <c r="H469" s="128">
        <v>7663</v>
      </c>
      <c r="I469" s="128">
        <v>2564</v>
      </c>
      <c r="J469" s="128">
        <v>3631</v>
      </c>
      <c r="K469" s="129">
        <v>12.4</v>
      </c>
    </row>
    <row r="470" spans="1:11" ht="12.75">
      <c r="A470" s="130"/>
      <c r="C470" s="127">
        <v>1971</v>
      </c>
      <c r="D470" s="128">
        <v>22474</v>
      </c>
      <c r="E470" s="128">
        <v>849</v>
      </c>
      <c r="F470" s="128">
        <v>3985</v>
      </c>
      <c r="G470" s="128">
        <v>3823</v>
      </c>
      <c r="H470" s="128">
        <v>7674</v>
      </c>
      <c r="I470" s="128">
        <v>2578</v>
      </c>
      <c r="J470" s="128">
        <v>3567</v>
      </c>
      <c r="K470" s="129">
        <v>12.3</v>
      </c>
    </row>
    <row r="471" spans="1:11" ht="12.75">
      <c r="A471" s="130"/>
      <c r="C471" s="127">
        <v>1970</v>
      </c>
      <c r="D471" s="128">
        <v>22475</v>
      </c>
      <c r="E471" s="128">
        <v>834</v>
      </c>
      <c r="F471" s="128">
        <v>4208</v>
      </c>
      <c r="G471" s="128">
        <v>3876</v>
      </c>
      <c r="H471" s="128">
        <v>7612</v>
      </c>
      <c r="I471" s="128">
        <v>2555</v>
      </c>
      <c r="J471" s="128">
        <v>3390</v>
      </c>
      <c r="K471" s="129">
        <v>12.3</v>
      </c>
    </row>
    <row r="472" spans="1:11" ht="12.75">
      <c r="A472" s="130"/>
      <c r="C472" s="127">
        <v>1969</v>
      </c>
      <c r="D472" s="128">
        <v>22420</v>
      </c>
      <c r="E472" s="128">
        <v>889</v>
      </c>
      <c r="F472" s="128">
        <v>4359</v>
      </c>
      <c r="G472" s="128">
        <v>4012</v>
      </c>
      <c r="H472" s="128">
        <v>7427</v>
      </c>
      <c r="I472" s="128">
        <v>2456</v>
      </c>
      <c r="J472" s="128">
        <v>3277</v>
      </c>
      <c r="K472" s="129">
        <v>12.3</v>
      </c>
    </row>
    <row r="473" spans="1:11" ht="12.75">
      <c r="A473" s="130"/>
      <c r="C473" s="127">
        <v>1968</v>
      </c>
      <c r="D473" s="128">
        <v>22521</v>
      </c>
      <c r="E473" s="128">
        <v>931</v>
      </c>
      <c r="F473" s="128">
        <v>4487</v>
      </c>
      <c r="G473" s="128">
        <v>4160</v>
      </c>
      <c r="H473" s="128">
        <v>7324</v>
      </c>
      <c r="I473" s="128">
        <v>2364</v>
      </c>
      <c r="J473" s="128">
        <v>3257</v>
      </c>
      <c r="K473" s="129">
        <v>12.2</v>
      </c>
    </row>
    <row r="474" spans="1:11" ht="12.75">
      <c r="A474" s="130"/>
      <c r="C474" s="127">
        <v>1967</v>
      </c>
      <c r="D474" s="128">
        <v>22482</v>
      </c>
      <c r="E474" s="128">
        <v>1000</v>
      </c>
      <c r="F474" s="128">
        <v>4700</v>
      </c>
      <c r="G474" s="128">
        <v>4270</v>
      </c>
      <c r="H474" s="128">
        <v>7143</v>
      </c>
      <c r="I474" s="128">
        <v>2244</v>
      </c>
      <c r="J474" s="128">
        <v>3128</v>
      </c>
      <c r="K474" s="129">
        <v>12.2</v>
      </c>
    </row>
    <row r="475" spans="1:11" ht="12.75">
      <c r="A475" s="130"/>
      <c r="C475" s="127">
        <v>1966</v>
      </c>
      <c r="D475" s="128">
        <v>22508</v>
      </c>
      <c r="E475" s="128">
        <v>1085</v>
      </c>
      <c r="F475" s="128">
        <v>4886</v>
      </c>
      <c r="G475" s="128">
        <v>4455</v>
      </c>
      <c r="H475" s="128">
        <v>6990</v>
      </c>
      <c r="I475" s="128">
        <v>2029</v>
      </c>
      <c r="J475" s="128">
        <v>3063</v>
      </c>
      <c r="K475" s="129">
        <v>12.1</v>
      </c>
    </row>
    <row r="476" spans="1:11" ht="12.75">
      <c r="A476" s="130"/>
      <c r="C476" s="127">
        <v>1965</v>
      </c>
      <c r="D476" s="128">
        <v>22534</v>
      </c>
      <c r="E476" s="128">
        <v>1081</v>
      </c>
      <c r="F476" s="128">
        <v>5076</v>
      </c>
      <c r="G476" s="128">
        <v>4462</v>
      </c>
      <c r="H476" s="128">
        <v>6815</v>
      </c>
      <c r="I476" s="128">
        <v>2161</v>
      </c>
      <c r="J476" s="128">
        <v>2937</v>
      </c>
      <c r="K476" s="129">
        <v>12.1</v>
      </c>
    </row>
    <row r="477" spans="1:11" ht="12.75">
      <c r="A477" s="130"/>
      <c r="C477" s="127">
        <v>1964</v>
      </c>
      <c r="D477" s="128">
        <v>22457</v>
      </c>
      <c r="E477" s="128">
        <v>1158</v>
      </c>
      <c r="F477" s="128">
        <v>5226</v>
      </c>
      <c r="G477" s="128">
        <v>4416</v>
      </c>
      <c r="H477" s="128">
        <v>6657</v>
      </c>
      <c r="I477" s="128">
        <v>2212</v>
      </c>
      <c r="J477" s="128">
        <v>2789</v>
      </c>
      <c r="K477" s="129">
        <v>12.2</v>
      </c>
    </row>
    <row r="478" spans="1:11" ht="12.75">
      <c r="A478" s="130"/>
      <c r="C478" s="127">
        <v>1962</v>
      </c>
      <c r="D478" s="128">
        <v>22081</v>
      </c>
      <c r="E478" s="128">
        <v>1235</v>
      </c>
      <c r="F478" s="128">
        <v>5545</v>
      </c>
      <c r="G478" s="128">
        <v>4359</v>
      </c>
      <c r="H478" s="128">
        <v>6202</v>
      </c>
      <c r="I478" s="128">
        <v>2142</v>
      </c>
      <c r="J478" s="128">
        <v>2598</v>
      </c>
      <c r="K478" s="129">
        <v>11.9</v>
      </c>
    </row>
    <row r="479" spans="1:11" ht="12.75">
      <c r="A479" s="130"/>
      <c r="C479" s="127">
        <v>1960</v>
      </c>
      <c r="D479" s="128">
        <v>21919</v>
      </c>
      <c r="E479" s="128">
        <v>1397</v>
      </c>
      <c r="F479" s="128">
        <v>6415</v>
      </c>
      <c r="G479" s="128">
        <v>4579</v>
      </c>
      <c r="H479" s="128">
        <v>5364</v>
      </c>
      <c r="I479" s="128">
        <v>1957</v>
      </c>
      <c r="J479" s="128">
        <v>2206</v>
      </c>
      <c r="K479" s="129">
        <v>11.1</v>
      </c>
    </row>
    <row r="480" spans="1:11" ht="12.75">
      <c r="A480" s="130"/>
      <c r="C480" s="127">
        <v>1959</v>
      </c>
      <c r="D480" s="128">
        <v>21511</v>
      </c>
      <c r="E480" s="128">
        <v>1350</v>
      </c>
      <c r="F480" s="128">
        <v>5781</v>
      </c>
      <c r="G480" s="128">
        <v>4329</v>
      </c>
      <c r="H480" s="128">
        <v>5604</v>
      </c>
      <c r="I480" s="128">
        <v>1827</v>
      </c>
      <c r="J480" s="128">
        <v>2250</v>
      </c>
      <c r="K480" s="129">
        <v>11.5</v>
      </c>
    </row>
    <row r="481" spans="1:11" ht="12.75">
      <c r="A481" s="130"/>
      <c r="C481" s="127">
        <v>1957</v>
      </c>
      <c r="D481" s="128">
        <v>20873</v>
      </c>
      <c r="E481" s="128">
        <v>1491</v>
      </c>
      <c r="F481" s="128">
        <v>6293</v>
      </c>
      <c r="G481" s="128">
        <v>3987</v>
      </c>
      <c r="H481" s="128">
        <v>5195</v>
      </c>
      <c r="I481" s="128">
        <v>1558</v>
      </c>
      <c r="J481" s="128">
        <v>1972</v>
      </c>
      <c r="K481" s="129">
        <v>11</v>
      </c>
    </row>
    <row r="482" spans="1:11" ht="12.75">
      <c r="A482" s="130"/>
      <c r="C482" s="127">
        <v>1952</v>
      </c>
      <c r="D482" s="128">
        <v>18888</v>
      </c>
      <c r="E482" s="128">
        <v>1466</v>
      </c>
      <c r="F482" s="128">
        <v>6512</v>
      </c>
      <c r="G482" s="128">
        <v>3462</v>
      </c>
      <c r="H482" s="128">
        <v>4040</v>
      </c>
      <c r="I482" s="128">
        <v>1518</v>
      </c>
      <c r="J482" s="128">
        <v>1576</v>
      </c>
      <c r="K482" s="129">
        <v>10.3</v>
      </c>
    </row>
    <row r="483" spans="1:11" ht="12.75">
      <c r="A483" s="130"/>
      <c r="C483" s="127">
        <v>1950</v>
      </c>
      <c r="D483" s="128">
        <v>18896</v>
      </c>
      <c r="E483" s="128">
        <v>1834</v>
      </c>
      <c r="F483" s="128">
        <v>7338</v>
      </c>
      <c r="G483" s="128">
        <v>3339</v>
      </c>
      <c r="H483" s="128">
        <v>3151</v>
      </c>
      <c r="I483" s="128">
        <v>1271</v>
      </c>
      <c r="J483" s="128">
        <v>1403</v>
      </c>
      <c r="K483" s="129">
        <v>9.6</v>
      </c>
    </row>
    <row r="484" spans="1:11" ht="12.75">
      <c r="A484" s="130"/>
      <c r="C484" s="127">
        <v>1947</v>
      </c>
      <c r="D484" s="128">
        <v>18165</v>
      </c>
      <c r="E484" s="128">
        <v>1678</v>
      </c>
      <c r="F484" s="128">
        <v>7765</v>
      </c>
      <c r="G484" s="128">
        <v>3102</v>
      </c>
      <c r="H484" s="128">
        <v>2907</v>
      </c>
      <c r="I484" s="128">
        <v>1168</v>
      </c>
      <c r="J484" s="128">
        <v>1258</v>
      </c>
      <c r="K484" s="129">
        <v>8.6</v>
      </c>
    </row>
    <row r="485" spans="1:11" ht="12.75">
      <c r="A485" s="130"/>
      <c r="C485" s="127">
        <v>1940</v>
      </c>
      <c r="D485" s="128">
        <v>17127</v>
      </c>
      <c r="E485" s="128">
        <v>2480</v>
      </c>
      <c r="F485" s="128">
        <v>8458</v>
      </c>
      <c r="G485" s="128">
        <v>2388</v>
      </c>
      <c r="H485" s="128">
        <v>1798</v>
      </c>
      <c r="I485" s="128">
        <v>819</v>
      </c>
      <c r="J485" s="128">
        <v>917</v>
      </c>
      <c r="K485" s="129">
        <v>8.5</v>
      </c>
    </row>
    <row r="487" spans="1:3" ht="12.75">
      <c r="A487" s="130"/>
      <c r="B487" s="134" t="s">
        <v>342</v>
      </c>
      <c r="C487" s="134"/>
    </row>
    <row r="488" spans="2:11" s="130" customFormat="1" ht="12.75">
      <c r="B488" s="134"/>
      <c r="C488" s="127">
        <v>2012</v>
      </c>
      <c r="D488" s="128">
        <v>42716</v>
      </c>
      <c r="E488" s="128">
        <v>400</v>
      </c>
      <c r="F488" s="128">
        <v>1237</v>
      </c>
      <c r="G488" s="128">
        <v>2642</v>
      </c>
      <c r="H488" s="128">
        <v>11739</v>
      </c>
      <c r="I488" s="128">
        <v>12352</v>
      </c>
      <c r="J488" s="128">
        <v>14345</v>
      </c>
      <c r="K488" s="144" t="s">
        <v>340</v>
      </c>
    </row>
    <row r="489" spans="2:11" s="130" customFormat="1" ht="12.75">
      <c r="B489" s="134"/>
      <c r="C489" s="127">
        <v>2011</v>
      </c>
      <c r="D489" s="128">
        <v>42587</v>
      </c>
      <c r="E489" s="128">
        <v>452</v>
      </c>
      <c r="F489" s="128">
        <v>1183</v>
      </c>
      <c r="G489" s="128">
        <v>2654</v>
      </c>
      <c r="H489" s="128">
        <v>11789</v>
      </c>
      <c r="I489" s="128">
        <v>12457</v>
      </c>
      <c r="J489" s="128">
        <v>14053</v>
      </c>
      <c r="K489" s="144" t="s">
        <v>340</v>
      </c>
    </row>
    <row r="490" spans="2:11" s="130" customFormat="1" ht="12.75">
      <c r="B490" s="134"/>
      <c r="C490" s="127">
        <v>2010</v>
      </c>
      <c r="D490" s="128">
        <v>42976</v>
      </c>
      <c r="E490" s="128">
        <v>406</v>
      </c>
      <c r="F490" s="128">
        <v>1181</v>
      </c>
      <c r="G490" s="128">
        <v>2710</v>
      </c>
      <c r="H490" s="128">
        <v>12321</v>
      </c>
      <c r="I490" s="128">
        <v>12600</v>
      </c>
      <c r="J490" s="128">
        <v>13758</v>
      </c>
      <c r="K490" s="144" t="s">
        <v>340</v>
      </c>
    </row>
    <row r="491" spans="2:11" s="130" customFormat="1" ht="12.75">
      <c r="B491" s="146"/>
      <c r="C491" s="146">
        <v>2009</v>
      </c>
      <c r="D491" s="147">
        <v>43424</v>
      </c>
      <c r="E491" s="160">
        <v>409</v>
      </c>
      <c r="F491" s="147">
        <v>1258</v>
      </c>
      <c r="G491" s="147">
        <v>2768</v>
      </c>
      <c r="H491" s="147">
        <v>12476</v>
      </c>
      <c r="I491" s="147">
        <v>12713</v>
      </c>
      <c r="J491" s="147">
        <v>13800</v>
      </c>
      <c r="K491" s="144" t="s">
        <v>340</v>
      </c>
    </row>
    <row r="492" spans="1:11" ht="12.75">
      <c r="A492" s="130"/>
      <c r="C492" s="127">
        <v>2008</v>
      </c>
      <c r="D492" s="128">
        <v>43648</v>
      </c>
      <c r="E492" s="128">
        <v>398</v>
      </c>
      <c r="F492" s="128">
        <v>1253</v>
      </c>
      <c r="G492" s="128">
        <v>2654</v>
      </c>
      <c r="H492" s="128">
        <v>12483</v>
      </c>
      <c r="I492" s="128">
        <v>12792</v>
      </c>
      <c r="J492" s="128">
        <v>14067</v>
      </c>
      <c r="K492" s="129" t="s">
        <v>340</v>
      </c>
    </row>
    <row r="493" spans="1:11" ht="12.75">
      <c r="A493" s="130"/>
      <c r="C493" s="127">
        <v>2007</v>
      </c>
      <c r="D493" s="128">
        <v>43748</v>
      </c>
      <c r="E493" s="128">
        <v>382</v>
      </c>
      <c r="F493" s="128">
        <v>1288</v>
      </c>
      <c r="G493" s="128">
        <v>2830</v>
      </c>
      <c r="H493" s="128">
        <v>12938</v>
      </c>
      <c r="I493" s="128">
        <v>12419</v>
      </c>
      <c r="J493" s="128">
        <v>13892</v>
      </c>
      <c r="K493" s="129" t="s">
        <v>340</v>
      </c>
    </row>
    <row r="494" spans="1:11" ht="12.75">
      <c r="A494" s="130"/>
      <c r="C494" s="127">
        <v>2006</v>
      </c>
      <c r="D494" s="128">
        <v>43573</v>
      </c>
      <c r="E494" s="128">
        <v>417</v>
      </c>
      <c r="F494" s="128">
        <v>1298</v>
      </c>
      <c r="G494" s="128">
        <v>2915</v>
      </c>
      <c r="H494" s="128">
        <v>12976</v>
      </c>
      <c r="I494" s="128">
        <v>12710</v>
      </c>
      <c r="J494" s="128">
        <v>13255</v>
      </c>
      <c r="K494" s="129" t="s">
        <v>340</v>
      </c>
    </row>
    <row r="495" spans="1:11" ht="12.75">
      <c r="A495" s="130"/>
      <c r="C495" s="127">
        <v>2005</v>
      </c>
      <c r="D495" s="128">
        <v>43287</v>
      </c>
      <c r="E495" s="128">
        <v>407</v>
      </c>
      <c r="F495" s="128">
        <v>1280</v>
      </c>
      <c r="G495" s="128">
        <v>2829</v>
      </c>
      <c r="H495" s="128">
        <v>13215</v>
      </c>
      <c r="I495" s="128">
        <v>12700</v>
      </c>
      <c r="J495" s="128">
        <v>12856</v>
      </c>
      <c r="K495" s="129" t="s">
        <v>340</v>
      </c>
    </row>
    <row r="496" spans="1:11" ht="12.75">
      <c r="A496" s="130"/>
      <c r="C496" s="127">
        <v>2004</v>
      </c>
      <c r="D496" s="128">
        <v>43030</v>
      </c>
      <c r="E496" s="128">
        <v>386</v>
      </c>
      <c r="F496" s="128">
        <v>1259</v>
      </c>
      <c r="G496" s="128">
        <v>2781</v>
      </c>
      <c r="H496" s="128">
        <v>13411</v>
      </c>
      <c r="I496" s="128">
        <v>12458</v>
      </c>
      <c r="J496" s="128">
        <v>12736</v>
      </c>
      <c r="K496" s="129" t="s">
        <v>340</v>
      </c>
    </row>
    <row r="497" spans="1:11" ht="12.75">
      <c r="A497" s="130"/>
      <c r="C497" s="127">
        <v>2003</v>
      </c>
      <c r="D497" s="128">
        <v>42968</v>
      </c>
      <c r="E497" s="128">
        <v>419</v>
      </c>
      <c r="F497" s="128">
        <v>1248</v>
      </c>
      <c r="G497" s="128">
        <v>2830</v>
      </c>
      <c r="H497" s="128">
        <v>13443</v>
      </c>
      <c r="I497" s="128">
        <v>12417</v>
      </c>
      <c r="J497" s="128">
        <v>12611</v>
      </c>
      <c r="K497" s="129" t="s">
        <v>340</v>
      </c>
    </row>
    <row r="498" spans="1:11" ht="12.75">
      <c r="A498" s="130"/>
      <c r="C498" s="127">
        <v>2002</v>
      </c>
      <c r="D498" s="128">
        <v>42675</v>
      </c>
      <c r="E498" s="128">
        <v>428</v>
      </c>
      <c r="F498" s="128">
        <v>1303</v>
      </c>
      <c r="G498" s="128">
        <v>2811</v>
      </c>
      <c r="H498" s="128">
        <v>13607</v>
      </c>
      <c r="I498" s="128">
        <v>12410</v>
      </c>
      <c r="J498" s="128">
        <v>12116</v>
      </c>
      <c r="K498" s="129" t="s">
        <v>340</v>
      </c>
    </row>
    <row r="499" spans="1:11" ht="12.75">
      <c r="A499" s="130"/>
      <c r="C499" s="127">
        <v>2001</v>
      </c>
      <c r="D499" s="128">
        <v>42428</v>
      </c>
      <c r="E499" s="128">
        <v>398</v>
      </c>
      <c r="F499" s="128">
        <v>1244</v>
      </c>
      <c r="G499" s="128">
        <v>2926</v>
      </c>
      <c r="H499" s="128">
        <v>13572</v>
      </c>
      <c r="I499" s="128">
        <v>12444</v>
      </c>
      <c r="J499" s="128">
        <v>11844</v>
      </c>
      <c r="K499" s="129" t="s">
        <v>340</v>
      </c>
    </row>
    <row r="500" spans="1:11" ht="12.75">
      <c r="A500" s="130"/>
      <c r="C500" s="127">
        <v>2000</v>
      </c>
      <c r="D500" s="128">
        <v>41411</v>
      </c>
      <c r="E500" s="128">
        <v>452</v>
      </c>
      <c r="F500" s="128">
        <v>1235</v>
      </c>
      <c r="G500" s="128">
        <v>2858</v>
      </c>
      <c r="H500" s="128">
        <v>13635</v>
      </c>
      <c r="I500" s="128">
        <v>11905</v>
      </c>
      <c r="J500" s="128">
        <v>11330</v>
      </c>
      <c r="K500" s="129" t="s">
        <v>340</v>
      </c>
    </row>
    <row r="501" spans="1:11" ht="12.75">
      <c r="A501" s="130"/>
      <c r="C501" s="127">
        <v>1999</v>
      </c>
      <c r="D501" s="128">
        <v>40676</v>
      </c>
      <c r="E501" s="128">
        <v>402</v>
      </c>
      <c r="F501" s="128">
        <v>1248</v>
      </c>
      <c r="G501" s="128">
        <v>2950</v>
      </c>
      <c r="H501" s="128">
        <v>13825</v>
      </c>
      <c r="I501" s="128">
        <v>11326</v>
      </c>
      <c r="J501" s="128">
        <v>10925</v>
      </c>
      <c r="K501" s="129" t="s">
        <v>340</v>
      </c>
    </row>
    <row r="502" spans="1:11" ht="12.75">
      <c r="A502" s="130"/>
      <c r="C502" s="127">
        <v>1998</v>
      </c>
      <c r="D502" s="128">
        <v>39866</v>
      </c>
      <c r="E502" s="128">
        <v>403</v>
      </c>
      <c r="F502" s="128">
        <v>1279</v>
      </c>
      <c r="G502" s="128">
        <v>2879</v>
      </c>
      <c r="H502" s="128">
        <v>13841</v>
      </c>
      <c r="I502" s="128">
        <v>11168</v>
      </c>
      <c r="J502" s="128">
        <v>10293</v>
      </c>
      <c r="K502" s="129" t="s">
        <v>340</v>
      </c>
    </row>
    <row r="503" spans="1:11" ht="12.75">
      <c r="A503" s="130"/>
      <c r="C503" s="127">
        <v>1997</v>
      </c>
      <c r="D503" s="128">
        <v>39061</v>
      </c>
      <c r="E503" s="128">
        <v>381</v>
      </c>
      <c r="F503" s="128">
        <v>1319</v>
      </c>
      <c r="G503" s="128">
        <v>2902</v>
      </c>
      <c r="H503" s="128">
        <v>13726</v>
      </c>
      <c r="I503" s="128">
        <v>10969</v>
      </c>
      <c r="J503" s="128">
        <v>9766</v>
      </c>
      <c r="K503" s="129" t="s">
        <v>340</v>
      </c>
    </row>
    <row r="504" spans="1:11" ht="12.75">
      <c r="A504" s="130"/>
      <c r="C504" s="127">
        <v>1996</v>
      </c>
      <c r="D504" s="128">
        <v>38065</v>
      </c>
      <c r="E504" s="128">
        <v>449</v>
      </c>
      <c r="F504" s="128">
        <v>1301</v>
      </c>
      <c r="G504" s="128">
        <v>2924</v>
      </c>
      <c r="H504" s="128">
        <v>13174</v>
      </c>
      <c r="I504" s="128">
        <v>10592</v>
      </c>
      <c r="J504" s="128">
        <v>9623</v>
      </c>
      <c r="K504" s="129" t="s">
        <v>340</v>
      </c>
    </row>
    <row r="505" spans="1:11" ht="12.75">
      <c r="A505" s="130"/>
      <c r="C505" s="127">
        <v>1995</v>
      </c>
      <c r="D505" s="128">
        <v>37034</v>
      </c>
      <c r="E505" s="128">
        <v>396</v>
      </c>
      <c r="F505" s="128">
        <v>1192</v>
      </c>
      <c r="G505" s="128">
        <v>2881</v>
      </c>
      <c r="H505" s="128">
        <v>12846</v>
      </c>
      <c r="I505" s="128">
        <v>10623</v>
      </c>
      <c r="J505" s="128">
        <v>9096</v>
      </c>
      <c r="K505" s="129" t="s">
        <v>340</v>
      </c>
    </row>
    <row r="506" spans="1:11" ht="12.75">
      <c r="A506" s="130"/>
      <c r="C506" s="127">
        <v>1994</v>
      </c>
      <c r="D506" s="128">
        <v>36051</v>
      </c>
      <c r="E506" s="128">
        <v>443</v>
      </c>
      <c r="F506" s="128">
        <v>1298</v>
      </c>
      <c r="G506" s="128">
        <v>2792</v>
      </c>
      <c r="H506" s="128">
        <v>12795</v>
      </c>
      <c r="I506" s="128">
        <v>10140</v>
      </c>
      <c r="J506" s="128">
        <v>8587</v>
      </c>
      <c r="K506" s="129" t="s">
        <v>340</v>
      </c>
    </row>
    <row r="507" spans="1:11" ht="12.75">
      <c r="A507" s="130"/>
      <c r="C507" s="127">
        <v>1993</v>
      </c>
      <c r="D507" s="128">
        <v>35093</v>
      </c>
      <c r="E507" s="128">
        <v>462</v>
      </c>
      <c r="F507" s="128">
        <v>1169</v>
      </c>
      <c r="G507" s="128">
        <v>2877</v>
      </c>
      <c r="H507" s="128">
        <v>12944</v>
      </c>
      <c r="I507" s="128">
        <v>9358</v>
      </c>
      <c r="J507" s="128">
        <v>8283</v>
      </c>
      <c r="K507" s="129" t="s">
        <v>340</v>
      </c>
    </row>
    <row r="508" spans="1:11" ht="12.75">
      <c r="A508" s="130"/>
      <c r="C508" s="127">
        <v>1992</v>
      </c>
      <c r="D508" s="128">
        <v>33975</v>
      </c>
      <c r="E508" s="128">
        <v>427</v>
      </c>
      <c r="F508" s="128">
        <v>1240</v>
      </c>
      <c r="G508" s="128">
        <v>3096</v>
      </c>
      <c r="H508" s="128">
        <v>12770</v>
      </c>
      <c r="I508" s="128">
        <v>8687</v>
      </c>
      <c r="J508" s="128">
        <v>7756</v>
      </c>
      <c r="K508" s="129" t="s">
        <v>340</v>
      </c>
    </row>
    <row r="509" spans="1:11" ht="12.75">
      <c r="A509" s="130"/>
      <c r="C509" s="127">
        <v>1991</v>
      </c>
      <c r="D509" s="128">
        <v>32891</v>
      </c>
      <c r="E509" s="128">
        <v>464</v>
      </c>
      <c r="F509" s="128">
        <v>1431</v>
      </c>
      <c r="G509" s="128">
        <v>2910</v>
      </c>
      <c r="H509" s="128">
        <v>13723</v>
      </c>
      <c r="I509" s="128">
        <v>6919</v>
      </c>
      <c r="J509" s="128">
        <v>7443</v>
      </c>
      <c r="K509" s="129">
        <v>12.8</v>
      </c>
    </row>
    <row r="510" spans="1:11" ht="12.75">
      <c r="A510" s="130"/>
      <c r="C510" s="127">
        <v>1990</v>
      </c>
      <c r="D510" s="128">
        <v>31876</v>
      </c>
      <c r="E510" s="128">
        <v>454</v>
      </c>
      <c r="F510" s="128">
        <v>1448</v>
      </c>
      <c r="G510" s="128">
        <v>2955</v>
      </c>
      <c r="H510" s="128">
        <v>13643</v>
      </c>
      <c r="I510" s="128">
        <v>6383</v>
      </c>
      <c r="J510" s="128">
        <v>6997</v>
      </c>
      <c r="K510" s="129">
        <v>12.8</v>
      </c>
    </row>
    <row r="511" spans="1:11" ht="12.75">
      <c r="A511" s="130"/>
      <c r="C511" s="127">
        <v>1989</v>
      </c>
      <c r="D511" s="128">
        <v>30898</v>
      </c>
      <c r="E511" s="128">
        <v>498</v>
      </c>
      <c r="F511" s="128">
        <v>1552</v>
      </c>
      <c r="G511" s="128">
        <v>3171</v>
      </c>
      <c r="H511" s="128">
        <v>13099</v>
      </c>
      <c r="I511" s="128">
        <v>5908</v>
      </c>
      <c r="J511" s="128">
        <v>6669</v>
      </c>
      <c r="K511" s="129">
        <v>12.8</v>
      </c>
    </row>
    <row r="512" spans="1:11" ht="12.75">
      <c r="A512" s="130"/>
      <c r="C512" s="127">
        <v>1988</v>
      </c>
      <c r="D512" s="128">
        <v>29908</v>
      </c>
      <c r="E512" s="128">
        <v>462</v>
      </c>
      <c r="F512" s="128">
        <v>1547</v>
      </c>
      <c r="G512" s="128">
        <v>3234</v>
      </c>
      <c r="H512" s="128">
        <v>12949</v>
      </c>
      <c r="I512" s="128">
        <v>5689</v>
      </c>
      <c r="J512" s="128">
        <v>6029</v>
      </c>
      <c r="K512" s="129">
        <v>12.7</v>
      </c>
    </row>
    <row r="513" spans="1:11" ht="12.75">
      <c r="A513" s="130"/>
      <c r="C513" s="127">
        <v>1987</v>
      </c>
      <c r="D513" s="128">
        <v>28969</v>
      </c>
      <c r="E513" s="128">
        <v>430</v>
      </c>
      <c r="F513" s="128">
        <v>1598</v>
      </c>
      <c r="G513" s="128">
        <v>3039</v>
      </c>
      <c r="H513" s="128">
        <v>13038</v>
      </c>
      <c r="I513" s="128">
        <v>5349</v>
      </c>
      <c r="J513" s="128">
        <v>5513</v>
      </c>
      <c r="K513" s="129">
        <v>12.7</v>
      </c>
    </row>
    <row r="514" spans="1:11" ht="12.75">
      <c r="A514" s="130"/>
      <c r="C514" s="127">
        <v>1986</v>
      </c>
      <c r="D514" s="128">
        <v>28244</v>
      </c>
      <c r="E514" s="128">
        <v>420</v>
      </c>
      <c r="F514" s="128">
        <v>1694</v>
      </c>
      <c r="G514" s="128">
        <v>3071</v>
      </c>
      <c r="H514" s="128">
        <v>12759</v>
      </c>
      <c r="I514" s="128">
        <v>5098</v>
      </c>
      <c r="J514" s="128">
        <v>5202</v>
      </c>
      <c r="K514" s="129">
        <v>12.7</v>
      </c>
    </row>
    <row r="515" spans="1:11" ht="12.75">
      <c r="A515" s="130"/>
      <c r="C515" s="127">
        <v>1985</v>
      </c>
      <c r="D515" s="128">
        <v>27516</v>
      </c>
      <c r="E515" s="128">
        <v>398</v>
      </c>
      <c r="F515" s="128">
        <v>1710</v>
      </c>
      <c r="G515" s="128">
        <v>3252</v>
      </c>
      <c r="H515" s="128">
        <v>12391</v>
      </c>
      <c r="I515" s="128">
        <v>4715</v>
      </c>
      <c r="J515" s="128">
        <v>5049</v>
      </c>
      <c r="K515" s="129">
        <v>12.7</v>
      </c>
    </row>
    <row r="516" spans="1:11" ht="12.75">
      <c r="A516" s="130"/>
      <c r="C516" s="127">
        <v>1984</v>
      </c>
      <c r="D516" s="128">
        <v>26838</v>
      </c>
      <c r="E516" s="128">
        <v>389</v>
      </c>
      <c r="F516" s="128">
        <v>1740</v>
      </c>
      <c r="G516" s="128">
        <v>3331</v>
      </c>
      <c r="H516" s="128">
        <v>12364</v>
      </c>
      <c r="I516" s="128">
        <v>4444</v>
      </c>
      <c r="J516" s="128">
        <v>4570</v>
      </c>
      <c r="K516" s="129">
        <v>12.6</v>
      </c>
    </row>
    <row r="517" spans="1:11" ht="12.75">
      <c r="A517" s="130"/>
      <c r="C517" s="127">
        <v>1983</v>
      </c>
      <c r="D517" s="128">
        <v>26161</v>
      </c>
      <c r="E517" s="128">
        <v>427</v>
      </c>
      <c r="F517" s="128">
        <v>1935</v>
      </c>
      <c r="G517" s="128">
        <v>3450</v>
      </c>
      <c r="H517" s="128">
        <v>11993</v>
      </c>
      <c r="I517" s="128">
        <v>4161</v>
      </c>
      <c r="J517" s="128">
        <v>4193</v>
      </c>
      <c r="K517" s="129">
        <v>12.6</v>
      </c>
    </row>
    <row r="518" spans="1:11" ht="12.75">
      <c r="A518" s="130"/>
      <c r="C518" s="127">
        <v>1982</v>
      </c>
      <c r="D518" s="128">
        <v>25555</v>
      </c>
      <c r="E518" s="128">
        <v>433</v>
      </c>
      <c r="F518" s="128">
        <v>2017</v>
      </c>
      <c r="G518" s="128">
        <v>3666</v>
      </c>
      <c r="H518" s="128">
        <v>11833</v>
      </c>
      <c r="I518" s="128">
        <v>3827</v>
      </c>
      <c r="J518" s="128">
        <v>3778</v>
      </c>
      <c r="K518" s="129">
        <v>12.6</v>
      </c>
    </row>
    <row r="519" spans="1:11" ht="12.75">
      <c r="A519" s="130"/>
      <c r="C519" s="127">
        <v>1981</v>
      </c>
      <c r="D519" s="128">
        <v>25034</v>
      </c>
      <c r="E519" s="128">
        <v>467</v>
      </c>
      <c r="F519" s="128">
        <v>2105</v>
      </c>
      <c r="G519" s="128">
        <v>3661</v>
      </c>
      <c r="H519" s="128">
        <v>11599</v>
      </c>
      <c r="I519" s="128">
        <v>3605</v>
      </c>
      <c r="J519" s="128">
        <v>3595</v>
      </c>
      <c r="K519" s="129">
        <v>12.5</v>
      </c>
    </row>
    <row r="520" spans="1:11" ht="12.75">
      <c r="A520" s="130"/>
      <c r="C520" s="127">
        <v>1980</v>
      </c>
      <c r="D520" s="128">
        <v>24751</v>
      </c>
      <c r="E520" s="128">
        <v>444</v>
      </c>
      <c r="F520" s="128">
        <v>2186</v>
      </c>
      <c r="G520" s="128">
        <v>3862</v>
      </c>
      <c r="H520" s="128">
        <v>11307</v>
      </c>
      <c r="I520" s="128">
        <v>3501</v>
      </c>
      <c r="J520" s="128">
        <v>3452</v>
      </c>
      <c r="K520" s="129">
        <v>12.5</v>
      </c>
    </row>
    <row r="521" spans="1:11" ht="12.75">
      <c r="A521" s="130"/>
      <c r="C521" s="127">
        <v>1979</v>
      </c>
      <c r="D521" s="128">
        <v>24461</v>
      </c>
      <c r="E521" s="128">
        <v>486</v>
      </c>
      <c r="F521" s="128">
        <v>2282</v>
      </c>
      <c r="G521" s="128">
        <v>3935</v>
      </c>
      <c r="H521" s="128">
        <v>11258</v>
      </c>
      <c r="I521" s="128">
        <v>3353</v>
      </c>
      <c r="J521" s="128">
        <v>3147</v>
      </c>
      <c r="K521" s="129">
        <v>12.5</v>
      </c>
    </row>
    <row r="522" spans="1:11" ht="12.75">
      <c r="A522" s="130"/>
      <c r="C522" s="127">
        <v>1978</v>
      </c>
      <c r="D522" s="128">
        <v>24202</v>
      </c>
      <c r="E522" s="128">
        <v>497</v>
      </c>
      <c r="F522" s="128">
        <v>2483</v>
      </c>
      <c r="G522" s="128">
        <v>4212</v>
      </c>
      <c r="H522" s="128">
        <v>11012</v>
      </c>
      <c r="I522" s="128">
        <v>3149</v>
      </c>
      <c r="J522" s="128">
        <v>2849</v>
      </c>
      <c r="K522" s="129">
        <v>12.5</v>
      </c>
    </row>
    <row r="523" spans="1:11" ht="12.75">
      <c r="A523" s="130"/>
      <c r="C523" s="127">
        <v>1977</v>
      </c>
      <c r="D523" s="128">
        <v>23964</v>
      </c>
      <c r="E523" s="128">
        <v>534</v>
      </c>
      <c r="F523" s="128">
        <v>2557</v>
      </c>
      <c r="G523" s="128">
        <v>4227</v>
      </c>
      <c r="H523" s="128">
        <v>10959</v>
      </c>
      <c r="I523" s="128">
        <v>3014</v>
      </c>
      <c r="J523" s="128">
        <v>2678</v>
      </c>
      <c r="K523" s="129">
        <v>12.4</v>
      </c>
    </row>
    <row r="524" spans="1:11" ht="12.75">
      <c r="A524" s="130"/>
      <c r="C524" s="127">
        <v>1976</v>
      </c>
      <c r="D524" s="128">
        <v>23868</v>
      </c>
      <c r="E524" s="128">
        <v>517</v>
      </c>
      <c r="F524" s="128">
        <v>2721</v>
      </c>
      <c r="G524" s="128">
        <v>4198</v>
      </c>
      <c r="H524" s="128">
        <v>10989</v>
      </c>
      <c r="I524" s="128">
        <v>2988</v>
      </c>
      <c r="J524" s="128">
        <v>2455</v>
      </c>
      <c r="K524" s="129">
        <v>12.4</v>
      </c>
    </row>
    <row r="525" spans="1:11" ht="12.75">
      <c r="A525" s="130"/>
      <c r="C525" s="127">
        <v>1975</v>
      </c>
      <c r="D525" s="128">
        <v>23835</v>
      </c>
      <c r="E525" s="128">
        <v>533</v>
      </c>
      <c r="F525" s="128">
        <v>2842</v>
      </c>
      <c r="G525" s="128">
        <v>4256</v>
      </c>
      <c r="H525" s="128">
        <v>11058</v>
      </c>
      <c r="I525" s="128">
        <v>2793</v>
      </c>
      <c r="J525" s="128">
        <v>2352</v>
      </c>
      <c r="K525" s="129">
        <v>12.4</v>
      </c>
    </row>
    <row r="526" spans="1:11" ht="12.75">
      <c r="A526" s="130"/>
      <c r="C526" s="127">
        <v>1974</v>
      </c>
      <c r="D526" s="128">
        <v>23850</v>
      </c>
      <c r="E526" s="128">
        <v>559</v>
      </c>
      <c r="F526" s="128">
        <v>2956</v>
      </c>
      <c r="G526" s="128">
        <v>4364</v>
      </c>
      <c r="H526" s="128">
        <v>11033</v>
      </c>
      <c r="I526" s="128">
        <v>2647</v>
      </c>
      <c r="J526" s="128">
        <v>2290</v>
      </c>
      <c r="K526" s="129">
        <v>12.4</v>
      </c>
    </row>
    <row r="527" spans="1:11" ht="12.75">
      <c r="A527" s="130"/>
      <c r="C527" s="127">
        <v>1973</v>
      </c>
      <c r="D527" s="128">
        <v>23744</v>
      </c>
      <c r="E527" s="128">
        <v>628</v>
      </c>
      <c r="F527" s="128">
        <v>3106</v>
      </c>
      <c r="G527" s="128">
        <v>4415</v>
      </c>
      <c r="H527" s="128">
        <v>10815</v>
      </c>
      <c r="I527" s="128">
        <v>2603</v>
      </c>
      <c r="J527" s="128">
        <v>2174</v>
      </c>
      <c r="K527" s="129">
        <v>12.3</v>
      </c>
    </row>
    <row r="528" spans="1:11" ht="12.75">
      <c r="A528" s="130"/>
      <c r="C528" s="127">
        <v>1972</v>
      </c>
      <c r="D528" s="128">
        <v>23756</v>
      </c>
      <c r="E528" s="128">
        <v>618</v>
      </c>
      <c r="F528" s="128">
        <v>3330</v>
      </c>
      <c r="G528" s="128">
        <v>4604</v>
      </c>
      <c r="H528" s="128">
        <v>10736</v>
      </c>
      <c r="I528" s="128">
        <v>2509</v>
      </c>
      <c r="J528" s="128">
        <v>1958</v>
      </c>
      <c r="K528" s="129">
        <v>12.3</v>
      </c>
    </row>
    <row r="529" spans="1:11" ht="12.75">
      <c r="A529" s="130"/>
      <c r="C529" s="127">
        <v>1971</v>
      </c>
      <c r="D529" s="128">
        <v>23821</v>
      </c>
      <c r="E529" s="128">
        <v>590</v>
      </c>
      <c r="F529" s="128">
        <v>3604</v>
      </c>
      <c r="G529" s="128">
        <v>4570</v>
      </c>
      <c r="H529" s="128">
        <v>10660</v>
      </c>
      <c r="I529" s="128">
        <v>2505</v>
      </c>
      <c r="J529" s="128">
        <v>1894</v>
      </c>
      <c r="K529" s="129">
        <v>12.3</v>
      </c>
    </row>
    <row r="530" spans="1:11" ht="12.75">
      <c r="A530" s="130"/>
      <c r="C530" s="127">
        <v>1970</v>
      </c>
      <c r="D530" s="128">
        <v>23845</v>
      </c>
      <c r="E530" s="128">
        <v>629</v>
      </c>
      <c r="F530" s="128">
        <v>3728</v>
      </c>
      <c r="G530" s="128">
        <v>4679</v>
      </c>
      <c r="H530" s="128">
        <v>10588</v>
      </c>
      <c r="I530" s="128">
        <v>2318</v>
      </c>
      <c r="J530" s="128">
        <v>1903</v>
      </c>
      <c r="K530" s="129">
        <v>12.3</v>
      </c>
    </row>
    <row r="531" spans="1:11" ht="12.75">
      <c r="A531" s="130"/>
      <c r="C531" s="127">
        <v>1969</v>
      </c>
      <c r="D531" s="128">
        <v>23834</v>
      </c>
      <c r="E531" s="128">
        <v>755</v>
      </c>
      <c r="F531" s="128">
        <v>3953</v>
      </c>
      <c r="G531" s="128">
        <v>4575</v>
      </c>
      <c r="H531" s="128">
        <v>10349</v>
      </c>
      <c r="I531" s="128">
        <v>2293</v>
      </c>
      <c r="J531" s="128">
        <v>1913</v>
      </c>
      <c r="K531" s="129">
        <v>12.3</v>
      </c>
    </row>
    <row r="532" spans="1:11" ht="12.75">
      <c r="A532" s="130"/>
      <c r="C532" s="127">
        <v>1968</v>
      </c>
      <c r="D532" s="128">
        <v>23874</v>
      </c>
      <c r="E532" s="128">
        <v>725</v>
      </c>
      <c r="F532" s="128">
        <v>4212</v>
      </c>
      <c r="G532" s="128">
        <v>4676</v>
      </c>
      <c r="H532" s="128">
        <v>10038</v>
      </c>
      <c r="I532" s="128">
        <v>2281</v>
      </c>
      <c r="J532" s="128">
        <v>1943</v>
      </c>
      <c r="K532" s="129">
        <v>12.2</v>
      </c>
    </row>
    <row r="533" spans="1:11" ht="12.75">
      <c r="A533" s="130"/>
      <c r="C533" s="127">
        <v>1967</v>
      </c>
      <c r="D533" s="128">
        <v>23839</v>
      </c>
      <c r="E533" s="128">
        <v>773</v>
      </c>
      <c r="F533" s="128">
        <v>4334</v>
      </c>
      <c r="G533" s="128">
        <v>4868</v>
      </c>
      <c r="H533" s="128">
        <v>9762</v>
      </c>
      <c r="I533" s="128">
        <v>2282</v>
      </c>
      <c r="J533" s="128">
        <v>1819</v>
      </c>
      <c r="K533" s="129">
        <v>12.2</v>
      </c>
    </row>
    <row r="534" spans="1:11" ht="12.75">
      <c r="A534" s="130"/>
      <c r="C534" s="127">
        <v>1966</v>
      </c>
      <c r="D534" s="128">
        <v>23806</v>
      </c>
      <c r="E534" s="128">
        <v>752</v>
      </c>
      <c r="F534" s="128">
        <v>4644</v>
      </c>
      <c r="G534" s="128">
        <v>4853</v>
      </c>
      <c r="H534" s="128">
        <v>9615</v>
      </c>
      <c r="I534" s="128">
        <v>2200</v>
      </c>
      <c r="J534" s="128">
        <v>1741</v>
      </c>
      <c r="K534" s="129">
        <v>12.2</v>
      </c>
    </row>
    <row r="535" spans="1:11" ht="12.75">
      <c r="A535" s="130"/>
      <c r="C535" s="127">
        <v>1965</v>
      </c>
      <c r="D535" s="128">
        <v>23765</v>
      </c>
      <c r="E535" s="128">
        <v>746</v>
      </c>
      <c r="F535" s="128">
        <v>4735</v>
      </c>
      <c r="G535" s="128">
        <v>4803</v>
      </c>
      <c r="H535" s="128">
        <v>9545</v>
      </c>
      <c r="I535" s="128">
        <v>2223</v>
      </c>
      <c r="J535" s="128">
        <v>1712</v>
      </c>
      <c r="K535" s="129">
        <v>12.2</v>
      </c>
    </row>
    <row r="536" spans="1:11" ht="12.75">
      <c r="A536" s="130"/>
      <c r="C536" s="127">
        <v>1964</v>
      </c>
      <c r="D536" s="128">
        <v>23632</v>
      </c>
      <c r="E536" s="128">
        <v>748</v>
      </c>
      <c r="F536" s="128">
        <v>5033</v>
      </c>
      <c r="G536" s="128">
        <v>4871</v>
      </c>
      <c r="H536" s="128">
        <v>9103</v>
      </c>
      <c r="I536" s="128">
        <v>2183</v>
      </c>
      <c r="J536" s="128">
        <v>1691</v>
      </c>
      <c r="K536" s="129">
        <v>12.1</v>
      </c>
    </row>
    <row r="537" spans="1:11" ht="12.75">
      <c r="A537" s="130"/>
      <c r="C537" s="127">
        <v>1962</v>
      </c>
      <c r="D537" s="128">
        <v>23206</v>
      </c>
      <c r="E537" s="128">
        <v>946</v>
      </c>
      <c r="F537" s="128">
        <v>5250</v>
      </c>
      <c r="G537" s="128">
        <v>4579</v>
      </c>
      <c r="H537" s="128">
        <v>8466</v>
      </c>
      <c r="I537" s="128">
        <v>2310</v>
      </c>
      <c r="J537" s="128">
        <v>1655</v>
      </c>
      <c r="K537" s="129">
        <v>12.1</v>
      </c>
    </row>
    <row r="538" spans="1:11" ht="12.75">
      <c r="A538" s="130"/>
      <c r="C538" s="127">
        <v>1960</v>
      </c>
      <c r="D538" s="128">
        <v>22823</v>
      </c>
      <c r="E538" s="128">
        <v>1027</v>
      </c>
      <c r="F538" s="128">
        <v>6121</v>
      </c>
      <c r="G538" s="128">
        <v>4923</v>
      </c>
      <c r="H538" s="128">
        <v>7153</v>
      </c>
      <c r="I538" s="128">
        <v>2166</v>
      </c>
      <c r="J538" s="128">
        <v>1433</v>
      </c>
      <c r="K538" s="129">
        <v>11.6</v>
      </c>
    </row>
    <row r="539" spans="1:11" ht="12.75">
      <c r="A539" s="130"/>
      <c r="C539" s="127">
        <v>1959</v>
      </c>
      <c r="D539" s="128">
        <v>22478</v>
      </c>
      <c r="E539" s="128">
        <v>953</v>
      </c>
      <c r="F539" s="128">
        <v>5876</v>
      </c>
      <c r="G539" s="128">
        <v>4390</v>
      </c>
      <c r="H539" s="128">
        <v>7640</v>
      </c>
      <c r="I539" s="128">
        <v>1888</v>
      </c>
      <c r="J539" s="128">
        <v>1459</v>
      </c>
      <c r="K539" s="129">
        <v>12</v>
      </c>
    </row>
    <row r="540" spans="1:11" ht="12.75">
      <c r="A540" s="130"/>
      <c r="C540" s="127">
        <v>1957</v>
      </c>
      <c r="D540" s="128">
        <v>21772</v>
      </c>
      <c r="E540" s="128">
        <v>1167</v>
      </c>
      <c r="F540" s="128">
        <v>6056</v>
      </c>
      <c r="G540" s="128">
        <v>4397</v>
      </c>
      <c r="H540" s="128">
        <v>6846</v>
      </c>
      <c r="I540" s="128">
        <v>1690</v>
      </c>
      <c r="J540" s="128">
        <v>1388</v>
      </c>
      <c r="K540" s="129">
        <v>11.5</v>
      </c>
    </row>
    <row r="541" spans="1:11" ht="12.75">
      <c r="A541" s="130"/>
      <c r="C541" s="127">
        <v>1952</v>
      </c>
      <c r="D541" s="128">
        <v>20126</v>
      </c>
      <c r="E541" s="128">
        <v>1140</v>
      </c>
      <c r="F541" s="128">
        <v>6762</v>
      </c>
      <c r="G541" s="128">
        <v>3886</v>
      </c>
      <c r="H541" s="128">
        <v>5334</v>
      </c>
      <c r="I541" s="128">
        <v>1630</v>
      </c>
      <c r="J541" s="128">
        <v>1226</v>
      </c>
      <c r="K541" s="129">
        <v>10.7</v>
      </c>
    </row>
    <row r="542" spans="1:11" ht="12.75">
      <c r="A542" s="130"/>
      <c r="C542" s="127">
        <v>1950</v>
      </c>
      <c r="D542" s="128">
        <v>19536</v>
      </c>
      <c r="E542" s="128">
        <v>1570</v>
      </c>
      <c r="F542" s="128">
        <v>7082</v>
      </c>
      <c r="G542" s="128">
        <v>3637</v>
      </c>
      <c r="H542" s="128">
        <v>4111</v>
      </c>
      <c r="I542" s="128">
        <v>1607</v>
      </c>
      <c r="J542" s="128">
        <v>1113</v>
      </c>
      <c r="K542" s="129">
        <v>9.7</v>
      </c>
    </row>
    <row r="543" spans="1:11" ht="12.75">
      <c r="A543" s="130"/>
      <c r="C543" s="127">
        <v>1947</v>
      </c>
      <c r="D543" s="128">
        <v>18552</v>
      </c>
      <c r="E543" s="128">
        <v>1525</v>
      </c>
      <c r="F543" s="128">
        <v>7419</v>
      </c>
      <c r="G543" s="128">
        <v>3209</v>
      </c>
      <c r="H543" s="128">
        <v>3808</v>
      </c>
      <c r="I543" s="128">
        <v>1454</v>
      </c>
      <c r="J543" s="128">
        <v>963</v>
      </c>
      <c r="K543" s="129">
        <v>9.3</v>
      </c>
    </row>
    <row r="544" spans="1:11" ht="12.75">
      <c r="A544" s="130"/>
      <c r="C544" s="127">
        <v>1940</v>
      </c>
      <c r="D544" s="128">
        <v>16718</v>
      </c>
      <c r="E544" s="128">
        <v>2070</v>
      </c>
      <c r="F544" s="128">
        <v>7812</v>
      </c>
      <c r="G544" s="128">
        <v>2584</v>
      </c>
      <c r="H544" s="128">
        <v>2419</v>
      </c>
      <c r="I544" s="128">
        <v>1017</v>
      </c>
      <c r="J544" s="128">
        <v>623</v>
      </c>
      <c r="K544" s="129">
        <v>8.7</v>
      </c>
    </row>
    <row r="546" spans="1:3" ht="12.75">
      <c r="A546" s="134" t="s">
        <v>345</v>
      </c>
      <c r="B546" s="134"/>
      <c r="C546" s="134"/>
    </row>
    <row r="547" spans="1:3" ht="12.75">
      <c r="A547" s="134"/>
      <c r="B547" s="134"/>
      <c r="C547" s="134"/>
    </row>
    <row r="548" spans="1:3" ht="12.75">
      <c r="A548" s="130"/>
      <c r="B548" s="134" t="s">
        <v>339</v>
      </c>
      <c r="C548" s="134"/>
    </row>
    <row r="549" spans="2:11" s="130" customFormat="1" ht="12.75">
      <c r="B549" s="134"/>
      <c r="C549" s="127">
        <v>2012</v>
      </c>
      <c r="D549" s="128">
        <v>79478</v>
      </c>
      <c r="E549" s="128">
        <v>1348</v>
      </c>
      <c r="F549" s="128">
        <v>3974</v>
      </c>
      <c r="G549" s="128">
        <v>6344</v>
      </c>
      <c r="H549" s="128">
        <v>26531</v>
      </c>
      <c r="I549" s="128">
        <v>19343</v>
      </c>
      <c r="J549" s="128">
        <v>21937</v>
      </c>
      <c r="K549" s="144" t="s">
        <v>340</v>
      </c>
    </row>
    <row r="550" spans="2:11" s="130" customFormat="1" ht="12.75">
      <c r="B550" s="134"/>
      <c r="C550" s="127">
        <v>2011</v>
      </c>
      <c r="D550" s="128">
        <v>76163</v>
      </c>
      <c r="E550" s="128">
        <v>1372</v>
      </c>
      <c r="F550" s="128">
        <v>4073</v>
      </c>
      <c r="G550" s="128">
        <v>5983</v>
      </c>
      <c r="H550" s="128">
        <v>25622</v>
      </c>
      <c r="I550" s="128">
        <v>18408</v>
      </c>
      <c r="J550" s="128">
        <v>20705</v>
      </c>
      <c r="K550" s="144" t="s">
        <v>340</v>
      </c>
    </row>
    <row r="551" spans="2:11" s="130" customFormat="1" ht="12.75">
      <c r="B551" s="134"/>
      <c r="C551" s="127">
        <v>2010</v>
      </c>
      <c r="D551" s="128">
        <v>74008</v>
      </c>
      <c r="E551" s="128">
        <v>1440</v>
      </c>
      <c r="F551" s="128">
        <v>4118</v>
      </c>
      <c r="G551" s="128">
        <v>6051</v>
      </c>
      <c r="H551" s="128">
        <v>25125</v>
      </c>
      <c r="I551" s="128">
        <v>17354</v>
      </c>
      <c r="J551" s="128">
        <v>19920</v>
      </c>
      <c r="K551" s="144" t="s">
        <v>340</v>
      </c>
    </row>
    <row r="552" spans="2:11" s="130" customFormat="1" ht="12.75">
      <c r="B552" s="146"/>
      <c r="C552" s="146">
        <v>2009</v>
      </c>
      <c r="D552" s="147">
        <v>72077</v>
      </c>
      <c r="E552" s="147">
        <v>1555</v>
      </c>
      <c r="F552" s="147">
        <v>4101</v>
      </c>
      <c r="G552" s="147">
        <v>6338</v>
      </c>
      <c r="H552" s="147">
        <v>24154</v>
      </c>
      <c r="I552" s="147">
        <v>16877</v>
      </c>
      <c r="J552" s="147">
        <v>19051</v>
      </c>
      <c r="K552" s="144" t="s">
        <v>340</v>
      </c>
    </row>
    <row r="553" spans="1:11" ht="12.75">
      <c r="A553" s="130"/>
      <c r="C553" s="127">
        <v>2008</v>
      </c>
      <c r="D553" s="128">
        <v>70092</v>
      </c>
      <c r="E553" s="128">
        <v>1411</v>
      </c>
      <c r="F553" s="128">
        <v>4294</v>
      </c>
      <c r="G553" s="128">
        <v>6338</v>
      </c>
      <c r="H553" s="128">
        <v>23779</v>
      </c>
      <c r="I553" s="128">
        <v>16378</v>
      </c>
      <c r="J553" s="128">
        <v>17892</v>
      </c>
      <c r="K553" s="129" t="s">
        <v>340</v>
      </c>
    </row>
    <row r="554" spans="1:11" ht="12.75">
      <c r="A554" s="130"/>
      <c r="C554" s="127">
        <v>2007</v>
      </c>
      <c r="D554" s="128">
        <v>68226</v>
      </c>
      <c r="E554" s="128">
        <v>1576</v>
      </c>
      <c r="F554" s="128">
        <v>4458</v>
      </c>
      <c r="G554" s="128">
        <v>6680</v>
      </c>
      <c r="H554" s="128">
        <v>23408</v>
      </c>
      <c r="I554" s="128">
        <v>15505</v>
      </c>
      <c r="J554" s="128">
        <v>16599</v>
      </c>
      <c r="K554" s="129" t="s">
        <v>340</v>
      </c>
    </row>
    <row r="555" spans="1:11" ht="12.75">
      <c r="A555" s="130"/>
      <c r="C555" s="127">
        <v>2006</v>
      </c>
      <c r="D555" s="128">
        <v>66485</v>
      </c>
      <c r="E555" s="128">
        <v>1628</v>
      </c>
      <c r="F555" s="128">
        <v>4610</v>
      </c>
      <c r="G555" s="128">
        <v>6508</v>
      </c>
      <c r="H555" s="128">
        <v>22961</v>
      </c>
      <c r="I555" s="128">
        <v>14824</v>
      </c>
      <c r="J555" s="128">
        <v>15956</v>
      </c>
      <c r="K555" s="129" t="s">
        <v>340</v>
      </c>
    </row>
    <row r="556" spans="1:11" ht="12.75">
      <c r="A556" s="130"/>
      <c r="C556" s="127">
        <v>2005</v>
      </c>
      <c r="D556" s="128">
        <v>64745</v>
      </c>
      <c r="E556" s="128">
        <v>1614</v>
      </c>
      <c r="F556" s="128">
        <v>4803</v>
      </c>
      <c r="G556" s="128">
        <v>6784</v>
      </c>
      <c r="H556" s="128">
        <v>22392</v>
      </c>
      <c r="I556" s="128">
        <v>14083</v>
      </c>
      <c r="J556" s="128">
        <v>15069</v>
      </c>
      <c r="K556" s="129" t="s">
        <v>340</v>
      </c>
    </row>
    <row r="557" spans="1:11" ht="12.75">
      <c r="A557" s="130"/>
      <c r="C557" s="127">
        <v>2004</v>
      </c>
      <c r="D557" s="128">
        <v>63034</v>
      </c>
      <c r="E557" s="128">
        <v>1465</v>
      </c>
      <c r="F557" s="128">
        <v>4907</v>
      </c>
      <c r="G557" s="128">
        <v>6821</v>
      </c>
      <c r="H557" s="128">
        <v>21918</v>
      </c>
      <c r="I557" s="128">
        <v>13434</v>
      </c>
      <c r="J557" s="128">
        <v>14488</v>
      </c>
      <c r="K557" s="129" t="s">
        <v>340</v>
      </c>
    </row>
    <row r="558" spans="1:11" ht="12.75">
      <c r="A558" s="130"/>
      <c r="C558" s="127">
        <v>2003</v>
      </c>
      <c r="D558" s="128">
        <v>61633</v>
      </c>
      <c r="E558" s="128">
        <v>1589</v>
      </c>
      <c r="F558" s="128">
        <v>5372</v>
      </c>
      <c r="G558" s="128">
        <v>6876</v>
      </c>
      <c r="H558" s="128">
        <v>21554</v>
      </c>
      <c r="I558" s="128">
        <v>12884</v>
      </c>
      <c r="J558" s="128">
        <v>13358</v>
      </c>
      <c r="K558" s="129" t="s">
        <v>340</v>
      </c>
    </row>
    <row r="559" spans="1:11" ht="12.75">
      <c r="A559" s="130"/>
      <c r="C559" s="127">
        <v>2002</v>
      </c>
      <c r="D559" s="128">
        <v>59644</v>
      </c>
      <c r="E559" s="128">
        <v>1528</v>
      </c>
      <c r="F559" s="128">
        <v>5639</v>
      </c>
      <c r="G559" s="128">
        <v>7258</v>
      </c>
      <c r="H559" s="128">
        <v>20728</v>
      </c>
      <c r="I559" s="128">
        <v>12117</v>
      </c>
      <c r="J559" s="128">
        <v>12374</v>
      </c>
      <c r="K559" s="129" t="s">
        <v>340</v>
      </c>
    </row>
    <row r="560" spans="1:11" ht="12.75">
      <c r="A560" s="130"/>
      <c r="C560" s="127">
        <v>2001</v>
      </c>
      <c r="D560" s="128">
        <v>58238</v>
      </c>
      <c r="E560" s="128">
        <v>1544</v>
      </c>
      <c r="F560" s="128">
        <v>5589</v>
      </c>
      <c r="G560" s="128">
        <v>7178</v>
      </c>
      <c r="H560" s="128">
        <v>20622</v>
      </c>
      <c r="I560" s="128">
        <v>11864</v>
      </c>
      <c r="J560" s="128">
        <v>11440</v>
      </c>
      <c r="K560" s="129" t="s">
        <v>340</v>
      </c>
    </row>
    <row r="561" spans="1:11" ht="12.75">
      <c r="A561" s="130"/>
      <c r="C561" s="127">
        <v>2000</v>
      </c>
      <c r="D561" s="128">
        <v>56008</v>
      </c>
      <c r="E561" s="128">
        <v>1524</v>
      </c>
      <c r="F561" s="128">
        <v>5780</v>
      </c>
      <c r="G561" s="128">
        <v>6921</v>
      </c>
      <c r="H561" s="128">
        <v>20059</v>
      </c>
      <c r="I561" s="128">
        <v>11126</v>
      </c>
      <c r="J561" s="128">
        <v>10598</v>
      </c>
      <c r="K561" s="129" t="s">
        <v>340</v>
      </c>
    </row>
    <row r="562" spans="1:11" ht="12.75">
      <c r="A562" s="130"/>
      <c r="C562" s="127">
        <v>1999</v>
      </c>
      <c r="D562" s="128">
        <v>55303</v>
      </c>
      <c r="E562" s="128">
        <v>1589</v>
      </c>
      <c r="F562" s="128">
        <v>5978</v>
      </c>
      <c r="G562" s="128">
        <v>7096</v>
      </c>
      <c r="H562" s="128">
        <v>19742</v>
      </c>
      <c r="I562" s="128">
        <v>10722</v>
      </c>
      <c r="J562" s="128">
        <v>10174</v>
      </c>
      <c r="K562" s="129" t="s">
        <v>340</v>
      </c>
    </row>
    <row r="563" spans="1:11" ht="12.75">
      <c r="A563" s="130"/>
      <c r="C563" s="127">
        <v>1998</v>
      </c>
      <c r="D563" s="128">
        <v>54337</v>
      </c>
      <c r="E563" s="128">
        <v>1624</v>
      </c>
      <c r="F563" s="128">
        <v>6126</v>
      </c>
      <c r="G563" s="128">
        <v>7385</v>
      </c>
      <c r="H563" s="128">
        <v>19526</v>
      </c>
      <c r="I563" s="128">
        <v>10022</v>
      </c>
      <c r="J563" s="128">
        <v>9654</v>
      </c>
      <c r="K563" s="129" t="s">
        <v>340</v>
      </c>
    </row>
    <row r="564" spans="1:11" ht="12.75">
      <c r="A564" s="130"/>
      <c r="C564" s="127">
        <v>1997</v>
      </c>
      <c r="D564" s="128">
        <v>53352</v>
      </c>
      <c r="E564" s="128">
        <v>1628</v>
      </c>
      <c r="F564" s="128">
        <v>6622</v>
      </c>
      <c r="G564" s="128">
        <v>7543</v>
      </c>
      <c r="H564" s="128">
        <v>18823</v>
      </c>
      <c r="I564" s="128">
        <v>9565</v>
      </c>
      <c r="J564" s="128">
        <v>9169</v>
      </c>
      <c r="K564" s="129" t="s">
        <v>340</v>
      </c>
    </row>
    <row r="565" spans="1:11" ht="12.75">
      <c r="A565" s="130"/>
      <c r="C565" s="127">
        <v>1996</v>
      </c>
      <c r="D565" s="128">
        <v>52742</v>
      </c>
      <c r="E565" s="128">
        <v>1642</v>
      </c>
      <c r="F565" s="128">
        <v>6716</v>
      </c>
      <c r="G565" s="128">
        <v>7520</v>
      </c>
      <c r="H565" s="128">
        <v>18549</v>
      </c>
      <c r="I565" s="128">
        <v>9642</v>
      </c>
      <c r="J565" s="128">
        <v>8677</v>
      </c>
      <c r="K565" s="129" t="s">
        <v>340</v>
      </c>
    </row>
    <row r="566" spans="1:11" ht="12.75">
      <c r="A566" s="130"/>
      <c r="C566" s="127">
        <v>1995</v>
      </c>
      <c r="D566" s="128">
        <v>52022</v>
      </c>
      <c r="E566" s="128">
        <v>1755</v>
      </c>
      <c r="F566" s="128">
        <v>7048</v>
      </c>
      <c r="G566" s="128">
        <v>7232</v>
      </c>
      <c r="H566" s="128">
        <v>18320</v>
      </c>
      <c r="I566" s="128">
        <v>9662</v>
      </c>
      <c r="J566" s="128">
        <v>8005</v>
      </c>
      <c r="K566" s="129" t="s">
        <v>340</v>
      </c>
    </row>
    <row r="567" spans="1:11" ht="12.75">
      <c r="A567" s="130"/>
      <c r="C567" s="127">
        <v>1994</v>
      </c>
      <c r="D567" s="128">
        <v>51516</v>
      </c>
      <c r="E567" s="128">
        <v>1802</v>
      </c>
      <c r="F567" s="128">
        <v>7382</v>
      </c>
      <c r="G567" s="128">
        <v>7454</v>
      </c>
      <c r="H567" s="128">
        <v>18228</v>
      </c>
      <c r="I567" s="128">
        <v>8890</v>
      </c>
      <c r="J567" s="128">
        <v>7761</v>
      </c>
      <c r="K567" s="129" t="s">
        <v>340</v>
      </c>
    </row>
    <row r="568" spans="1:11" ht="12.75">
      <c r="A568" s="130"/>
      <c r="C568" s="127">
        <v>1993</v>
      </c>
      <c r="D568" s="128">
        <v>52117</v>
      </c>
      <c r="E568" s="128">
        <v>2058</v>
      </c>
      <c r="F568" s="128">
        <v>8038</v>
      </c>
      <c r="G568" s="128">
        <v>7637</v>
      </c>
      <c r="H568" s="128">
        <v>18626</v>
      </c>
      <c r="I568" s="128">
        <v>8106</v>
      </c>
      <c r="J568" s="128">
        <v>7652</v>
      </c>
      <c r="K568" s="129" t="s">
        <v>340</v>
      </c>
    </row>
    <row r="569" spans="1:11" ht="12.75">
      <c r="A569" s="130"/>
      <c r="C569" s="127">
        <v>1992</v>
      </c>
      <c r="D569" s="128">
        <v>51740</v>
      </c>
      <c r="E569" s="128">
        <v>2118</v>
      </c>
      <c r="F569" s="128">
        <v>8133</v>
      </c>
      <c r="G569" s="128">
        <v>7756</v>
      </c>
      <c r="H569" s="128">
        <v>18397</v>
      </c>
      <c r="I569" s="128">
        <v>8005</v>
      </c>
      <c r="J569" s="128">
        <v>7332</v>
      </c>
      <c r="K569" s="129" t="s">
        <v>340</v>
      </c>
    </row>
    <row r="570" spans="1:11" ht="12.75">
      <c r="A570" s="130"/>
      <c r="C570" s="127">
        <v>1991</v>
      </c>
      <c r="D570" s="128">
        <v>51439</v>
      </c>
      <c r="E570" s="128">
        <v>2341</v>
      </c>
      <c r="F570" s="128">
        <v>8668</v>
      </c>
      <c r="G570" s="128">
        <v>7675</v>
      </c>
      <c r="H570" s="128">
        <v>18954</v>
      </c>
      <c r="I570" s="128">
        <v>6540</v>
      </c>
      <c r="J570" s="128">
        <v>7258</v>
      </c>
      <c r="K570" s="129">
        <v>12.6</v>
      </c>
    </row>
    <row r="571" spans="1:11" ht="12.75">
      <c r="A571" s="130"/>
      <c r="C571" s="127">
        <v>1990</v>
      </c>
      <c r="D571" s="128">
        <v>50798</v>
      </c>
      <c r="E571" s="128">
        <v>2349</v>
      </c>
      <c r="F571" s="128">
        <v>9239</v>
      </c>
      <c r="G571" s="128">
        <v>7893</v>
      </c>
      <c r="H571" s="128">
        <v>18050</v>
      </c>
      <c r="I571" s="128">
        <v>6202</v>
      </c>
      <c r="J571" s="128">
        <v>7064</v>
      </c>
      <c r="K571" s="129">
        <v>12.3</v>
      </c>
    </row>
    <row r="572" spans="1:11" ht="12.75">
      <c r="A572" s="130"/>
      <c r="C572" s="127">
        <v>1989</v>
      </c>
      <c r="D572" s="128">
        <v>50421</v>
      </c>
      <c r="E572" s="128">
        <v>2412</v>
      </c>
      <c r="F572" s="128">
        <v>9395</v>
      </c>
      <c r="G572" s="128">
        <v>7907</v>
      </c>
      <c r="H572" s="128">
        <v>18102</v>
      </c>
      <c r="I572" s="128">
        <v>5914</v>
      </c>
      <c r="J572" s="128">
        <v>6693</v>
      </c>
      <c r="K572" s="129">
        <v>12.3</v>
      </c>
    </row>
    <row r="573" spans="1:11" ht="12.75">
      <c r="A573" s="130"/>
      <c r="C573" s="127">
        <v>1988</v>
      </c>
      <c r="D573" s="128">
        <v>50128</v>
      </c>
      <c r="E573" s="128">
        <v>2325</v>
      </c>
      <c r="F573" s="128">
        <v>9969</v>
      </c>
      <c r="G573" s="128">
        <v>7860</v>
      </c>
      <c r="H573" s="128">
        <v>18004</v>
      </c>
      <c r="I573" s="128">
        <v>5705</v>
      </c>
      <c r="J573" s="128">
        <v>6263</v>
      </c>
      <c r="K573" s="129">
        <v>12.3</v>
      </c>
    </row>
    <row r="574" spans="1:11" ht="12.75">
      <c r="A574" s="130"/>
      <c r="C574" s="127">
        <v>1987</v>
      </c>
      <c r="D574" s="128">
        <v>49858</v>
      </c>
      <c r="E574" s="128">
        <v>2408</v>
      </c>
      <c r="F574" s="128">
        <v>10544</v>
      </c>
      <c r="G574" s="128">
        <v>7766</v>
      </c>
      <c r="H574" s="128">
        <v>17310</v>
      </c>
      <c r="I574" s="128">
        <v>5799</v>
      </c>
      <c r="J574" s="128">
        <v>6033</v>
      </c>
      <c r="K574" s="129">
        <v>12.2</v>
      </c>
    </row>
    <row r="575" spans="1:11" ht="12.75">
      <c r="A575" s="130"/>
      <c r="C575" s="127">
        <v>1986</v>
      </c>
      <c r="D575" s="128">
        <v>49383</v>
      </c>
      <c r="E575" s="128">
        <v>2611</v>
      </c>
      <c r="F575" s="128">
        <v>10699</v>
      </c>
      <c r="G575" s="128">
        <v>7917</v>
      </c>
      <c r="H575" s="128">
        <v>16876</v>
      </c>
      <c r="I575" s="128">
        <v>5515</v>
      </c>
      <c r="J575" s="128">
        <v>5767</v>
      </c>
      <c r="K575" s="129">
        <v>12.2</v>
      </c>
    </row>
    <row r="576" spans="1:11" ht="12.75">
      <c r="A576" s="130"/>
      <c r="C576" s="127">
        <v>1985</v>
      </c>
      <c r="D576" s="128">
        <v>48969</v>
      </c>
      <c r="E576" s="128">
        <v>2612</v>
      </c>
      <c r="F576" s="128">
        <v>11052</v>
      </c>
      <c r="G576" s="128">
        <v>7872</v>
      </c>
      <c r="H576" s="128">
        <v>16516</v>
      </c>
      <c r="I576" s="128">
        <v>5208</v>
      </c>
      <c r="J576" s="128">
        <v>5708</v>
      </c>
      <c r="K576" s="129">
        <v>12.2</v>
      </c>
    </row>
    <row r="577" spans="1:11" ht="12.75">
      <c r="A577" s="130"/>
      <c r="C577" s="127">
        <v>1984</v>
      </c>
      <c r="D577" s="128">
        <v>48324</v>
      </c>
      <c r="E577" s="128">
        <v>2584</v>
      </c>
      <c r="F577" s="128">
        <v>11131</v>
      </c>
      <c r="G577" s="128">
        <v>7636</v>
      </c>
      <c r="H577" s="128">
        <v>16353</v>
      </c>
      <c r="I577" s="128">
        <v>5026</v>
      </c>
      <c r="J577" s="128">
        <v>5593</v>
      </c>
      <c r="K577" s="129">
        <v>12.2</v>
      </c>
    </row>
    <row r="578" spans="1:11" ht="12.75">
      <c r="A578" s="130"/>
      <c r="C578" s="127">
        <v>1983</v>
      </c>
      <c r="D578" s="128">
        <v>47723</v>
      </c>
      <c r="E578" s="128">
        <v>2769</v>
      </c>
      <c r="F578" s="128">
        <v>11348</v>
      </c>
      <c r="G578" s="128">
        <v>7703</v>
      </c>
      <c r="H578" s="128">
        <v>15470</v>
      </c>
      <c r="I578" s="128">
        <v>4915</v>
      </c>
      <c r="J578" s="128">
        <v>5514</v>
      </c>
      <c r="K578" s="129">
        <v>12.1</v>
      </c>
    </row>
    <row r="579" spans="1:11" ht="12.75">
      <c r="A579" s="130"/>
      <c r="C579" s="127">
        <v>1982</v>
      </c>
      <c r="D579" s="128">
        <v>47102</v>
      </c>
      <c r="E579" s="128">
        <v>2818</v>
      </c>
      <c r="F579" s="128">
        <v>11541</v>
      </c>
      <c r="G579" s="128">
        <v>7751</v>
      </c>
      <c r="H579" s="128">
        <v>15091</v>
      </c>
      <c r="I579" s="128">
        <v>4807</v>
      </c>
      <c r="J579" s="128">
        <v>5095</v>
      </c>
      <c r="K579" s="129">
        <v>12.1</v>
      </c>
    </row>
    <row r="580" spans="1:11" ht="12.75">
      <c r="A580" s="130"/>
      <c r="C580" s="127">
        <v>1981</v>
      </c>
      <c r="D580" s="128">
        <v>46391</v>
      </c>
      <c r="E580" s="128">
        <v>2983</v>
      </c>
      <c r="F580" s="128">
        <v>11909</v>
      </c>
      <c r="G580" s="128">
        <v>7600</v>
      </c>
      <c r="H580" s="128">
        <v>14464</v>
      </c>
      <c r="I580" s="128">
        <v>4721</v>
      </c>
      <c r="J580" s="128">
        <v>4711</v>
      </c>
      <c r="K580" s="129">
        <v>12</v>
      </c>
    </row>
    <row r="581" spans="1:11" ht="12.75">
      <c r="A581" s="130"/>
      <c r="C581" s="127">
        <v>1980</v>
      </c>
      <c r="D581" s="128">
        <v>45670</v>
      </c>
      <c r="E581" s="128">
        <v>2994</v>
      </c>
      <c r="F581" s="128">
        <v>12326</v>
      </c>
      <c r="G581" s="128">
        <v>7451</v>
      </c>
      <c r="H581" s="128">
        <v>13869</v>
      </c>
      <c r="I581" s="128">
        <v>4494</v>
      </c>
      <c r="J581" s="128">
        <v>4535</v>
      </c>
      <c r="K581" s="129">
        <v>12</v>
      </c>
    </row>
    <row r="582" spans="1:11" ht="12.75">
      <c r="A582" s="130"/>
      <c r="C582" s="127">
        <v>1979</v>
      </c>
      <c r="D582" s="128">
        <v>43806</v>
      </c>
      <c r="E582" s="128">
        <v>2924</v>
      </c>
      <c r="F582" s="128">
        <v>12230</v>
      </c>
      <c r="G582" s="128">
        <v>6999</v>
      </c>
      <c r="H582" s="128">
        <v>13088</v>
      </c>
      <c r="I582" s="128">
        <v>4321</v>
      </c>
      <c r="J582" s="128">
        <v>4245</v>
      </c>
      <c r="K582" s="129">
        <v>12</v>
      </c>
    </row>
    <row r="583" spans="1:11" ht="12.75">
      <c r="A583" s="130"/>
      <c r="C583" s="127">
        <v>1978</v>
      </c>
      <c r="D583" s="128">
        <v>42977</v>
      </c>
      <c r="E583" s="128">
        <v>3013</v>
      </c>
      <c r="F583" s="128">
        <v>12593</v>
      </c>
      <c r="G583" s="128">
        <v>7069</v>
      </c>
      <c r="H583" s="128">
        <v>12376</v>
      </c>
      <c r="I583" s="128">
        <v>4086</v>
      </c>
      <c r="J583" s="128">
        <v>3843</v>
      </c>
      <c r="K583" s="129">
        <v>11.6</v>
      </c>
    </row>
    <row r="584" spans="1:11" ht="12.75">
      <c r="A584" s="130"/>
      <c r="C584" s="127">
        <v>1977</v>
      </c>
      <c r="D584" s="128">
        <v>42176</v>
      </c>
      <c r="E584" s="128">
        <v>3047</v>
      </c>
      <c r="F584" s="128">
        <v>12740</v>
      </c>
      <c r="G584" s="128">
        <v>6823</v>
      </c>
      <c r="H584" s="128">
        <v>11977</v>
      </c>
      <c r="I584" s="128">
        <v>3835</v>
      </c>
      <c r="J584" s="128">
        <v>3754</v>
      </c>
      <c r="K584" s="129">
        <v>11.3</v>
      </c>
    </row>
    <row r="585" spans="1:11" ht="12.75">
      <c r="A585" s="130"/>
      <c r="C585" s="127">
        <v>1976</v>
      </c>
      <c r="D585" s="128">
        <v>41429</v>
      </c>
      <c r="E585" s="128">
        <v>3107</v>
      </c>
      <c r="F585" s="128">
        <v>12674</v>
      </c>
      <c r="G585" s="128">
        <v>6915</v>
      </c>
      <c r="H585" s="128">
        <v>11346</v>
      </c>
      <c r="I585" s="128">
        <v>3709</v>
      </c>
      <c r="J585" s="128">
        <v>3677</v>
      </c>
      <c r="K585" s="129">
        <v>11.1</v>
      </c>
    </row>
    <row r="586" spans="1:11" ht="12.75">
      <c r="A586" s="130"/>
      <c r="C586" s="127">
        <v>1975</v>
      </c>
      <c r="D586" s="128">
        <v>40613</v>
      </c>
      <c r="E586" s="128">
        <v>3303</v>
      </c>
      <c r="F586" s="128">
        <v>13045</v>
      </c>
      <c r="G586" s="128">
        <v>6730</v>
      </c>
      <c r="H586" s="128">
        <v>10798</v>
      </c>
      <c r="I586" s="128">
        <v>3442</v>
      </c>
      <c r="J586" s="128">
        <v>3295</v>
      </c>
      <c r="K586" s="129">
        <v>10.8</v>
      </c>
    </row>
    <row r="587" spans="1:11" ht="12.75">
      <c r="A587" s="130"/>
      <c r="C587" s="127">
        <v>1974</v>
      </c>
      <c r="D587" s="128">
        <v>39817</v>
      </c>
      <c r="E587" s="128">
        <v>3461</v>
      </c>
      <c r="F587" s="128">
        <v>13302</v>
      </c>
      <c r="G587" s="128">
        <v>6615</v>
      </c>
      <c r="H587" s="128">
        <v>10060</v>
      </c>
      <c r="I587" s="128">
        <v>3233</v>
      </c>
      <c r="J587" s="128">
        <v>3145</v>
      </c>
      <c r="K587" s="129">
        <v>10.4</v>
      </c>
    </row>
    <row r="588" spans="1:11" ht="12.75">
      <c r="A588" s="130"/>
      <c r="C588" s="127">
        <v>1973</v>
      </c>
      <c r="D588" s="128">
        <v>39163</v>
      </c>
      <c r="E588" s="128">
        <v>3424</v>
      </c>
      <c r="F588" s="128">
        <v>13467</v>
      </c>
      <c r="G588" s="128">
        <v>6504</v>
      </c>
      <c r="H588" s="128">
        <v>9604</v>
      </c>
      <c r="I588" s="128">
        <v>3060</v>
      </c>
      <c r="J588" s="128">
        <v>3105</v>
      </c>
      <c r="K588" s="129">
        <v>10.2</v>
      </c>
    </row>
    <row r="589" spans="1:11" ht="12.75">
      <c r="A589" s="130"/>
      <c r="C589" s="127">
        <v>1972</v>
      </c>
      <c r="D589" s="128">
        <v>38659</v>
      </c>
      <c r="E589" s="128">
        <v>3471</v>
      </c>
      <c r="F589" s="128">
        <v>13706</v>
      </c>
      <c r="G589" s="128">
        <v>6351</v>
      </c>
      <c r="H589" s="128">
        <v>9136</v>
      </c>
      <c r="I589" s="128">
        <v>2952</v>
      </c>
      <c r="J589" s="128">
        <v>3042</v>
      </c>
      <c r="K589" s="129">
        <v>10</v>
      </c>
    </row>
    <row r="590" spans="1:11" ht="12.75">
      <c r="A590" s="130"/>
      <c r="C590" s="127">
        <v>1971</v>
      </c>
      <c r="D590" s="128">
        <v>38787</v>
      </c>
      <c r="E590" s="128">
        <v>3808</v>
      </c>
      <c r="F590" s="128">
        <v>14430</v>
      </c>
      <c r="G590" s="128">
        <v>6225</v>
      </c>
      <c r="H590" s="128">
        <v>8463</v>
      </c>
      <c r="I590" s="128">
        <v>2878</v>
      </c>
      <c r="J590" s="128">
        <v>2982</v>
      </c>
      <c r="K590" s="129">
        <v>9.6</v>
      </c>
    </row>
    <row r="591" spans="1:11" ht="12.75">
      <c r="A591" s="130"/>
      <c r="C591" s="127">
        <v>1970</v>
      </c>
      <c r="D591" s="128">
        <v>38126</v>
      </c>
      <c r="E591" s="128">
        <v>3957</v>
      </c>
      <c r="F591" s="128">
        <v>14647</v>
      </c>
      <c r="G591" s="128">
        <v>5877</v>
      </c>
      <c r="H591" s="128">
        <v>8005</v>
      </c>
      <c r="I591" s="128">
        <v>2797</v>
      </c>
      <c r="J591" s="128">
        <v>2843</v>
      </c>
      <c r="K591" s="129">
        <v>9.2</v>
      </c>
    </row>
    <row r="592" spans="1:11" ht="12.75">
      <c r="A592" s="130"/>
      <c r="C592" s="127">
        <v>1969</v>
      </c>
      <c r="D592" s="128">
        <v>37424</v>
      </c>
      <c r="E592" s="128">
        <v>4012</v>
      </c>
      <c r="F592" s="128">
        <v>14576</v>
      </c>
      <c r="G592" s="128">
        <v>5801</v>
      </c>
      <c r="H592" s="128">
        <v>7768</v>
      </c>
      <c r="I592" s="128">
        <v>2615</v>
      </c>
      <c r="J592" s="128">
        <v>2653</v>
      </c>
      <c r="K592" s="129">
        <v>9.1</v>
      </c>
    </row>
    <row r="593" spans="1:11" ht="12.75">
      <c r="A593" s="130"/>
      <c r="C593" s="127">
        <v>1968</v>
      </c>
      <c r="D593" s="128">
        <v>36789</v>
      </c>
      <c r="E593" s="128">
        <v>4244</v>
      </c>
      <c r="F593" s="128">
        <v>14522</v>
      </c>
      <c r="G593" s="128">
        <v>5760</v>
      </c>
      <c r="H593" s="128">
        <v>7085</v>
      </c>
      <c r="I593" s="128">
        <v>2624</v>
      </c>
      <c r="J593" s="128">
        <v>2558</v>
      </c>
      <c r="K593" s="129">
        <v>8.9</v>
      </c>
    </row>
    <row r="594" spans="1:11" ht="12.75">
      <c r="A594" s="130"/>
      <c r="C594" s="127">
        <v>1967</v>
      </c>
      <c r="D594" s="128">
        <v>36155</v>
      </c>
      <c r="E594" s="128">
        <v>4310</v>
      </c>
      <c r="F594" s="128">
        <v>14849</v>
      </c>
      <c r="G594" s="128">
        <v>5495</v>
      </c>
      <c r="H594" s="128">
        <v>6622</v>
      </c>
      <c r="I594" s="128">
        <v>2443</v>
      </c>
      <c r="J594" s="128">
        <v>2434</v>
      </c>
      <c r="K594" s="129">
        <v>8.7</v>
      </c>
    </row>
    <row r="595" spans="1:11" ht="12.75">
      <c r="A595" s="130"/>
      <c r="C595" s="127">
        <v>1966</v>
      </c>
      <c r="D595" s="128">
        <v>35540</v>
      </c>
      <c r="E595" s="128">
        <v>4438</v>
      </c>
      <c r="F595" s="128">
        <v>14742</v>
      </c>
      <c r="G595" s="128">
        <v>5392</v>
      </c>
      <c r="H595" s="128">
        <v>6240</v>
      </c>
      <c r="I595" s="128">
        <v>2358</v>
      </c>
      <c r="J595" s="128">
        <v>2370</v>
      </c>
      <c r="K595" s="129">
        <v>8.6</v>
      </c>
    </row>
    <row r="596" spans="1:11" ht="12.75">
      <c r="A596" s="130"/>
      <c r="C596" s="127">
        <v>1965</v>
      </c>
      <c r="D596" s="128">
        <v>34969</v>
      </c>
      <c r="E596" s="128">
        <v>4612</v>
      </c>
      <c r="F596" s="128">
        <v>14814</v>
      </c>
      <c r="G596" s="128">
        <v>5293</v>
      </c>
      <c r="H596" s="128">
        <v>5844</v>
      </c>
      <c r="I596" s="128">
        <v>2194</v>
      </c>
      <c r="J596" s="128">
        <v>2215</v>
      </c>
      <c r="K596" s="129">
        <v>8.5</v>
      </c>
    </row>
    <row r="597" spans="1:11" ht="12.75">
      <c r="A597" s="130"/>
      <c r="C597" s="127">
        <v>1964</v>
      </c>
      <c r="D597" s="128">
        <v>34335</v>
      </c>
      <c r="E597" s="128">
        <v>4888</v>
      </c>
      <c r="F597" s="128">
        <v>14701</v>
      </c>
      <c r="G597" s="128">
        <v>4954</v>
      </c>
      <c r="H597" s="128">
        <v>5598</v>
      </c>
      <c r="I597" s="128">
        <v>2159</v>
      </c>
      <c r="J597" s="128">
        <v>2033</v>
      </c>
      <c r="K597" s="129">
        <v>8.3</v>
      </c>
    </row>
    <row r="598" spans="1:11" ht="12.75">
      <c r="A598" s="130"/>
      <c r="C598" s="127">
        <v>1962</v>
      </c>
      <c r="D598" s="128">
        <v>33247</v>
      </c>
      <c r="E598" s="128">
        <v>5048</v>
      </c>
      <c r="F598" s="128">
        <v>14707</v>
      </c>
      <c r="G598" s="128">
        <v>4442</v>
      </c>
      <c r="H598" s="128">
        <v>4994</v>
      </c>
      <c r="I598" s="128">
        <v>2166</v>
      </c>
      <c r="J598" s="128">
        <v>1890</v>
      </c>
      <c r="K598" s="129">
        <v>8.1</v>
      </c>
    </row>
    <row r="599" spans="1:11" ht="12.75">
      <c r="A599" s="130"/>
      <c r="C599" s="127">
        <v>1960</v>
      </c>
      <c r="D599" s="128">
        <v>31902</v>
      </c>
      <c r="E599" s="128">
        <v>5169</v>
      </c>
      <c r="F599" s="128">
        <v>14944</v>
      </c>
      <c r="G599" s="128">
        <v>4503</v>
      </c>
      <c r="H599" s="128">
        <v>3757</v>
      </c>
      <c r="I599" s="128">
        <v>2051</v>
      </c>
      <c r="J599" s="128">
        <v>1479</v>
      </c>
      <c r="K599" s="129">
        <v>8.5</v>
      </c>
    </row>
    <row r="600" spans="1:11" ht="12.75">
      <c r="A600" s="130"/>
      <c r="C600" s="127">
        <v>1959</v>
      </c>
      <c r="D600" s="128">
        <v>30567</v>
      </c>
      <c r="E600" s="128">
        <v>4752</v>
      </c>
      <c r="F600" s="128">
        <v>13485</v>
      </c>
      <c r="G600" s="128">
        <v>4060</v>
      </c>
      <c r="H600" s="128">
        <v>3996</v>
      </c>
      <c r="I600" s="128">
        <v>1775</v>
      </c>
      <c r="J600" s="128">
        <v>1545</v>
      </c>
      <c r="K600" s="129">
        <v>8.1</v>
      </c>
    </row>
    <row r="601" spans="1:11" ht="12.75">
      <c r="A601" s="130"/>
      <c r="C601" s="127">
        <v>1957</v>
      </c>
      <c r="D601" s="128">
        <v>29548</v>
      </c>
      <c r="E601" s="128">
        <v>5153</v>
      </c>
      <c r="F601" s="128">
        <v>12996</v>
      </c>
      <c r="G601" s="128">
        <v>3602</v>
      </c>
      <c r="H601" s="128">
        <v>3864</v>
      </c>
      <c r="I601" s="128">
        <v>1462</v>
      </c>
      <c r="J601" s="128">
        <v>1461</v>
      </c>
      <c r="K601" s="129">
        <v>8</v>
      </c>
    </row>
    <row r="602" spans="1:11" ht="12.75">
      <c r="A602" s="130"/>
      <c r="C602" s="127">
        <v>1952</v>
      </c>
      <c r="D602" s="128">
        <v>26206</v>
      </c>
      <c r="E602" s="128">
        <v>4554</v>
      </c>
      <c r="F602" s="128">
        <v>12638</v>
      </c>
      <c r="G602" s="128">
        <v>2982</v>
      </c>
      <c r="H602" s="128">
        <v>3080</v>
      </c>
      <c r="I602" s="128">
        <v>1346</v>
      </c>
      <c r="J602" s="128">
        <v>1264</v>
      </c>
      <c r="K602" s="129">
        <v>7.7</v>
      </c>
    </row>
    <row r="603" spans="1:11" ht="12.75">
      <c r="A603" s="130"/>
      <c r="C603" s="127">
        <v>1950</v>
      </c>
      <c r="D603" s="128">
        <v>25427</v>
      </c>
      <c r="E603" s="128">
        <v>4940</v>
      </c>
      <c r="F603" s="128">
        <v>11947</v>
      </c>
      <c r="G603" s="128">
        <v>2791</v>
      </c>
      <c r="H603" s="128">
        <v>2704</v>
      </c>
      <c r="I603" s="128">
        <v>1170</v>
      </c>
      <c r="J603" s="128">
        <v>1005</v>
      </c>
      <c r="K603" s="129">
        <v>8.3</v>
      </c>
    </row>
    <row r="604" spans="1:11" ht="12.75">
      <c r="A604" s="130"/>
      <c r="C604" s="127">
        <v>1947</v>
      </c>
      <c r="D604" s="128">
        <v>23234</v>
      </c>
      <c r="E604" s="128">
        <v>4393</v>
      </c>
      <c r="F604" s="128">
        <v>11601</v>
      </c>
      <c r="G604" s="128">
        <v>2179</v>
      </c>
      <c r="H604" s="128">
        <v>2581</v>
      </c>
      <c r="I604" s="128">
        <v>1003</v>
      </c>
      <c r="J604" s="128">
        <v>825</v>
      </c>
      <c r="K604" s="129">
        <v>7.5</v>
      </c>
    </row>
    <row r="605" spans="1:11" ht="12.75">
      <c r="A605" s="130"/>
      <c r="C605" s="127">
        <v>1940</v>
      </c>
      <c r="D605" s="128">
        <v>19592</v>
      </c>
      <c r="E605" s="128">
        <v>4178</v>
      </c>
      <c r="F605" s="128">
        <v>10467</v>
      </c>
      <c r="G605" s="128">
        <v>1656</v>
      </c>
      <c r="H605" s="128">
        <v>1633</v>
      </c>
      <c r="I605" s="128">
        <v>685</v>
      </c>
      <c r="J605" s="128">
        <v>579</v>
      </c>
      <c r="K605" s="129">
        <v>8.2</v>
      </c>
    </row>
    <row r="607" spans="1:3" ht="12.75">
      <c r="A607" s="130"/>
      <c r="B607" s="134" t="s">
        <v>341</v>
      </c>
      <c r="C607" s="134"/>
    </row>
    <row r="608" spans="2:11" s="130" customFormat="1" ht="12.75">
      <c r="B608" s="134"/>
      <c r="C608" s="127">
        <v>2012</v>
      </c>
      <c r="D608" s="128">
        <v>36489</v>
      </c>
      <c r="E608" s="128">
        <v>614</v>
      </c>
      <c r="F608" s="128">
        <v>1775</v>
      </c>
      <c r="G608" s="128">
        <v>2754</v>
      </c>
      <c r="H608" s="128">
        <v>11220</v>
      </c>
      <c r="I608" s="128">
        <v>8574</v>
      </c>
      <c r="J608" s="128">
        <v>11552</v>
      </c>
      <c r="K608" s="144" t="s">
        <v>340</v>
      </c>
    </row>
    <row r="609" spans="2:11" s="130" customFormat="1" ht="12.75">
      <c r="B609" s="134"/>
      <c r="C609" s="127">
        <v>2011</v>
      </c>
      <c r="D609" s="128">
        <v>35027</v>
      </c>
      <c r="E609" s="128">
        <v>597</v>
      </c>
      <c r="F609" s="128">
        <v>1934</v>
      </c>
      <c r="G609" s="128">
        <v>2625</v>
      </c>
      <c r="H609" s="128">
        <v>10676</v>
      </c>
      <c r="I609" s="128">
        <v>8230</v>
      </c>
      <c r="J609" s="128">
        <v>10966</v>
      </c>
      <c r="K609" s="144" t="s">
        <v>340</v>
      </c>
    </row>
    <row r="610" spans="2:11" s="130" customFormat="1" ht="12.75">
      <c r="B610" s="134"/>
      <c r="C610" s="127">
        <v>2010</v>
      </c>
      <c r="D610" s="128">
        <v>33778</v>
      </c>
      <c r="E610" s="128">
        <v>647</v>
      </c>
      <c r="F610" s="128">
        <v>1923</v>
      </c>
      <c r="G610" s="128">
        <v>2611</v>
      </c>
      <c r="H610" s="128">
        <v>10399</v>
      </c>
      <c r="I610" s="128">
        <v>7672</v>
      </c>
      <c r="J610" s="128">
        <v>10525</v>
      </c>
      <c r="K610" s="144" t="s">
        <v>340</v>
      </c>
    </row>
    <row r="611" spans="2:11" s="130" customFormat="1" ht="12.75">
      <c r="B611" s="146"/>
      <c r="C611" s="146">
        <v>2009</v>
      </c>
      <c r="D611" s="147">
        <v>32814</v>
      </c>
      <c r="E611" s="160">
        <v>689</v>
      </c>
      <c r="F611" s="147">
        <v>1874</v>
      </c>
      <c r="G611" s="147">
        <v>2669</v>
      </c>
      <c r="H611" s="147">
        <v>9886</v>
      </c>
      <c r="I611" s="147">
        <v>7456</v>
      </c>
      <c r="J611" s="147">
        <v>10241</v>
      </c>
      <c r="K611" s="144" t="s">
        <v>340</v>
      </c>
    </row>
    <row r="612" spans="1:11" ht="12.75">
      <c r="A612" s="130"/>
      <c r="C612" s="127">
        <v>2008</v>
      </c>
      <c r="D612" s="128">
        <v>31841</v>
      </c>
      <c r="E612" s="128">
        <v>631</v>
      </c>
      <c r="F612" s="128">
        <v>1932</v>
      </c>
      <c r="G612" s="128">
        <v>2751</v>
      </c>
      <c r="H612" s="128">
        <v>9510</v>
      </c>
      <c r="I612" s="128">
        <v>7259</v>
      </c>
      <c r="J612" s="128">
        <v>9759</v>
      </c>
      <c r="K612" s="129" t="s">
        <v>340</v>
      </c>
    </row>
    <row r="613" spans="1:11" ht="12.75">
      <c r="A613" s="130"/>
      <c r="C613" s="127">
        <v>2007</v>
      </c>
      <c r="D613" s="128">
        <v>30920</v>
      </c>
      <c r="E613" s="128">
        <v>721</v>
      </c>
      <c r="F613" s="128">
        <v>2060</v>
      </c>
      <c r="G613" s="128">
        <v>2884</v>
      </c>
      <c r="H613" s="128">
        <v>9505</v>
      </c>
      <c r="I613" s="128">
        <v>6723</v>
      </c>
      <c r="J613" s="128">
        <v>9026</v>
      </c>
      <c r="K613" s="129" t="s">
        <v>340</v>
      </c>
    </row>
    <row r="614" spans="1:11" ht="12.75">
      <c r="A614" s="130"/>
      <c r="C614" s="127">
        <v>2006</v>
      </c>
      <c r="D614" s="128">
        <v>30060</v>
      </c>
      <c r="E614" s="128">
        <v>705</v>
      </c>
      <c r="F614" s="128">
        <v>2090</v>
      </c>
      <c r="G614" s="128">
        <v>2784</v>
      </c>
      <c r="H614" s="128">
        <v>9488</v>
      </c>
      <c r="I614" s="128">
        <v>6193</v>
      </c>
      <c r="J614" s="128">
        <v>8837</v>
      </c>
      <c r="K614" s="129" t="s">
        <v>340</v>
      </c>
    </row>
    <row r="615" spans="1:11" ht="12.75">
      <c r="A615" s="130"/>
      <c r="C615" s="127">
        <v>2005</v>
      </c>
      <c r="D615" s="128">
        <v>29198</v>
      </c>
      <c r="E615" s="128">
        <v>717</v>
      </c>
      <c r="F615" s="128">
        <v>2157</v>
      </c>
      <c r="G615" s="128">
        <v>2896</v>
      </c>
      <c r="H615" s="128">
        <v>8918</v>
      </c>
      <c r="I615" s="128">
        <v>6167</v>
      </c>
      <c r="J615" s="128">
        <v>8341</v>
      </c>
      <c r="K615" s="129" t="s">
        <v>340</v>
      </c>
    </row>
    <row r="616" spans="1:11" ht="12.75">
      <c r="A616" s="130"/>
      <c r="C616" s="127">
        <v>2004</v>
      </c>
      <c r="D616" s="128">
        <v>28347</v>
      </c>
      <c r="E616" s="128">
        <v>639</v>
      </c>
      <c r="F616" s="128">
        <v>2192</v>
      </c>
      <c r="G616" s="128">
        <v>2885</v>
      </c>
      <c r="H616" s="128">
        <v>8631</v>
      </c>
      <c r="I616" s="128">
        <v>5841</v>
      </c>
      <c r="J616" s="128">
        <v>8159</v>
      </c>
      <c r="K616" s="129" t="s">
        <v>340</v>
      </c>
    </row>
    <row r="617" spans="1:11" ht="12.75">
      <c r="A617" s="130"/>
      <c r="C617" s="127">
        <v>2003</v>
      </c>
      <c r="D617" s="128">
        <v>27694</v>
      </c>
      <c r="E617" s="128">
        <v>729</v>
      </c>
      <c r="F617" s="128">
        <v>2423</v>
      </c>
      <c r="G617" s="128">
        <v>2912</v>
      </c>
      <c r="H617" s="128">
        <v>8425</v>
      </c>
      <c r="I617" s="128">
        <v>5694</v>
      </c>
      <c r="J617" s="128">
        <v>7510</v>
      </c>
      <c r="K617" s="129" t="s">
        <v>340</v>
      </c>
    </row>
    <row r="618" spans="1:11" ht="12.75">
      <c r="A618" s="130"/>
      <c r="C618" s="127">
        <v>2002</v>
      </c>
      <c r="D618" s="128">
        <v>26608</v>
      </c>
      <c r="E618" s="128">
        <v>664</v>
      </c>
      <c r="F618" s="128">
        <v>2601</v>
      </c>
      <c r="G618" s="128">
        <v>3048</v>
      </c>
      <c r="H618" s="128">
        <v>8063</v>
      </c>
      <c r="I618" s="128">
        <v>5257</v>
      </c>
      <c r="J618" s="128">
        <v>6975</v>
      </c>
      <c r="K618" s="129" t="s">
        <v>340</v>
      </c>
    </row>
    <row r="619" spans="1:11" ht="12.75">
      <c r="A619" s="130"/>
      <c r="C619" s="127">
        <v>2001</v>
      </c>
      <c r="D619" s="128">
        <v>25908</v>
      </c>
      <c r="E619" s="128">
        <v>697</v>
      </c>
      <c r="F619" s="128">
        <v>2558</v>
      </c>
      <c r="G619" s="128">
        <v>2964</v>
      </c>
      <c r="H619" s="128">
        <v>8073</v>
      </c>
      <c r="I619" s="128">
        <v>5131</v>
      </c>
      <c r="J619" s="128">
        <v>6485</v>
      </c>
      <c r="K619" s="129" t="s">
        <v>340</v>
      </c>
    </row>
    <row r="620" spans="1:11" ht="12.75">
      <c r="A620" s="130"/>
      <c r="C620" s="127">
        <v>2000</v>
      </c>
      <c r="D620" s="128">
        <v>25023</v>
      </c>
      <c r="E620" s="128">
        <v>706</v>
      </c>
      <c r="F620" s="128">
        <v>2696</v>
      </c>
      <c r="G620" s="128">
        <v>2817</v>
      </c>
      <c r="H620" s="128">
        <v>7816</v>
      </c>
      <c r="I620" s="128">
        <v>4906</v>
      </c>
      <c r="J620" s="128">
        <v>6079</v>
      </c>
      <c r="K620" s="129" t="s">
        <v>340</v>
      </c>
    </row>
    <row r="621" spans="1:11" ht="12.75">
      <c r="A621" s="130"/>
      <c r="C621" s="127">
        <v>1999</v>
      </c>
      <c r="D621" s="128">
        <v>24694</v>
      </c>
      <c r="E621" s="128">
        <v>712</v>
      </c>
      <c r="F621" s="128">
        <v>2746</v>
      </c>
      <c r="G621" s="128">
        <v>2911</v>
      </c>
      <c r="H621" s="128">
        <v>7712</v>
      </c>
      <c r="I621" s="128">
        <v>4756</v>
      </c>
      <c r="J621" s="128">
        <v>5856</v>
      </c>
      <c r="K621" s="129" t="s">
        <v>340</v>
      </c>
    </row>
    <row r="622" spans="1:11" ht="12.75">
      <c r="A622" s="130"/>
      <c r="C622" s="127">
        <v>1998</v>
      </c>
      <c r="D622" s="128">
        <v>24197</v>
      </c>
      <c r="E622" s="128">
        <v>755</v>
      </c>
      <c r="F622" s="128">
        <v>2740</v>
      </c>
      <c r="G622" s="128">
        <v>3000</v>
      </c>
      <c r="H622" s="128">
        <v>7745</v>
      </c>
      <c r="I622" s="128">
        <v>4461</v>
      </c>
      <c r="J622" s="128">
        <v>5496</v>
      </c>
      <c r="K622" s="129" t="s">
        <v>340</v>
      </c>
    </row>
    <row r="623" spans="1:11" ht="12.75">
      <c r="A623" s="130"/>
      <c r="C623" s="127">
        <v>1997</v>
      </c>
      <c r="D623" s="128">
        <v>23668</v>
      </c>
      <c r="E623" s="128">
        <v>773</v>
      </c>
      <c r="F623" s="128">
        <v>3026</v>
      </c>
      <c r="G623" s="128">
        <v>3060</v>
      </c>
      <c r="H623" s="128">
        <v>7417</v>
      </c>
      <c r="I623" s="128">
        <v>4139</v>
      </c>
      <c r="J623" s="128">
        <v>5255</v>
      </c>
      <c r="K623" s="129" t="s">
        <v>340</v>
      </c>
    </row>
    <row r="624" spans="1:11" ht="12.75">
      <c r="A624" s="130"/>
      <c r="C624" s="127">
        <v>1996</v>
      </c>
      <c r="D624" s="128">
        <v>23352</v>
      </c>
      <c r="E624" s="128">
        <v>795</v>
      </c>
      <c r="F624" s="128">
        <v>3058</v>
      </c>
      <c r="G624" s="128">
        <v>2998</v>
      </c>
      <c r="H624" s="128">
        <v>7198</v>
      </c>
      <c r="I624" s="128">
        <v>4254</v>
      </c>
      <c r="J624" s="128">
        <v>5055</v>
      </c>
      <c r="K624" s="129" t="s">
        <v>340</v>
      </c>
    </row>
    <row r="625" spans="1:11" ht="12.75">
      <c r="A625" s="130"/>
      <c r="C625" s="127">
        <v>1995</v>
      </c>
      <c r="D625" s="128">
        <v>22881</v>
      </c>
      <c r="E625" s="128">
        <v>839</v>
      </c>
      <c r="F625" s="128">
        <v>3153</v>
      </c>
      <c r="G625" s="128">
        <v>2980</v>
      </c>
      <c r="H625" s="128">
        <v>6980</v>
      </c>
      <c r="I625" s="128">
        <v>4254</v>
      </c>
      <c r="J625" s="128">
        <v>4675</v>
      </c>
      <c r="K625" s="129" t="s">
        <v>340</v>
      </c>
    </row>
    <row r="626" spans="1:11" ht="12.75">
      <c r="A626" s="130"/>
      <c r="C626" s="127">
        <v>1994</v>
      </c>
      <c r="D626" s="128">
        <v>22669</v>
      </c>
      <c r="E626" s="128">
        <v>894</v>
      </c>
      <c r="F626" s="128">
        <v>3327</v>
      </c>
      <c r="G626" s="128">
        <v>3037</v>
      </c>
      <c r="H626" s="128">
        <v>6987</v>
      </c>
      <c r="I626" s="128">
        <v>3962</v>
      </c>
      <c r="J626" s="128">
        <v>4462</v>
      </c>
      <c r="K626" s="129" t="s">
        <v>340</v>
      </c>
    </row>
    <row r="627" spans="1:11" ht="12.75">
      <c r="A627" s="130"/>
      <c r="C627" s="127">
        <v>1993</v>
      </c>
      <c r="D627" s="128">
        <v>23038</v>
      </c>
      <c r="E627" s="128">
        <v>992</v>
      </c>
      <c r="F627" s="128">
        <v>3595</v>
      </c>
      <c r="G627" s="128">
        <v>3174</v>
      </c>
      <c r="H627" s="128">
        <v>7178</v>
      </c>
      <c r="I627" s="128">
        <v>3587</v>
      </c>
      <c r="J627" s="128">
        <v>4508</v>
      </c>
      <c r="K627" s="129" t="s">
        <v>340</v>
      </c>
    </row>
    <row r="628" spans="1:11" ht="12.75">
      <c r="A628" s="130"/>
      <c r="C628" s="127">
        <v>1992</v>
      </c>
      <c r="D628" s="128">
        <v>22836</v>
      </c>
      <c r="E628" s="128">
        <v>1033</v>
      </c>
      <c r="F628" s="128">
        <v>3676</v>
      </c>
      <c r="G628" s="128">
        <v>3277</v>
      </c>
      <c r="H628" s="128">
        <v>6991</v>
      </c>
      <c r="I628" s="128">
        <v>3549</v>
      </c>
      <c r="J628" s="128">
        <v>4312</v>
      </c>
      <c r="K628" s="129" t="s">
        <v>340</v>
      </c>
    </row>
    <row r="629" spans="1:11" ht="12.75">
      <c r="A629" s="130"/>
      <c r="C629" s="127">
        <v>1991</v>
      </c>
      <c r="D629" s="128">
        <v>22708</v>
      </c>
      <c r="E629" s="128">
        <v>1217</v>
      </c>
      <c r="F629" s="128">
        <v>3980</v>
      </c>
      <c r="G629" s="128">
        <v>3183</v>
      </c>
      <c r="H629" s="128">
        <v>7287</v>
      </c>
      <c r="I629" s="128">
        <v>2850</v>
      </c>
      <c r="J629" s="128">
        <v>4193</v>
      </c>
      <c r="K629" s="129">
        <v>12.4</v>
      </c>
    </row>
    <row r="630" spans="1:11" ht="12.75">
      <c r="A630" s="130"/>
      <c r="C630" s="127">
        <v>1990</v>
      </c>
      <c r="D630" s="128">
        <v>22337</v>
      </c>
      <c r="E630" s="128">
        <v>1182</v>
      </c>
      <c r="F630" s="128">
        <v>4141</v>
      </c>
      <c r="G630" s="128">
        <v>3274</v>
      </c>
      <c r="H630" s="128">
        <v>6986</v>
      </c>
      <c r="I630" s="128">
        <v>2707</v>
      </c>
      <c r="J630" s="128">
        <v>4046</v>
      </c>
      <c r="K630" s="129">
        <v>12.4</v>
      </c>
    </row>
    <row r="631" spans="1:11" ht="12.75">
      <c r="A631" s="130"/>
      <c r="C631" s="127">
        <v>1989</v>
      </c>
      <c r="D631" s="128">
        <v>22167</v>
      </c>
      <c r="E631" s="128">
        <v>1202</v>
      </c>
      <c r="F631" s="128">
        <v>4198</v>
      </c>
      <c r="G631" s="128">
        <v>3317</v>
      </c>
      <c r="H631" s="128">
        <v>7003</v>
      </c>
      <c r="I631" s="128">
        <v>2616</v>
      </c>
      <c r="J631" s="128">
        <v>3829</v>
      </c>
      <c r="K631" s="129">
        <v>12.3</v>
      </c>
    </row>
    <row r="632" spans="1:11" ht="12.75">
      <c r="A632" s="130"/>
      <c r="C632" s="127">
        <v>1988</v>
      </c>
      <c r="D632" s="128">
        <v>21989</v>
      </c>
      <c r="E632" s="128">
        <v>1117</v>
      </c>
      <c r="F632" s="128">
        <v>4471</v>
      </c>
      <c r="G632" s="128">
        <v>3366</v>
      </c>
      <c r="H632" s="128">
        <v>6968</v>
      </c>
      <c r="I632" s="128">
        <v>2455</v>
      </c>
      <c r="J632" s="128">
        <v>3609</v>
      </c>
      <c r="K632" s="129">
        <v>12.3</v>
      </c>
    </row>
    <row r="633" spans="1:11" ht="12.75">
      <c r="A633" s="130"/>
      <c r="C633" s="127">
        <v>1987</v>
      </c>
      <c r="D633" s="128">
        <v>21855</v>
      </c>
      <c r="E633" s="128">
        <v>1160</v>
      </c>
      <c r="F633" s="128">
        <v>4762</v>
      </c>
      <c r="G633" s="128">
        <v>3261</v>
      </c>
      <c r="H633" s="128">
        <v>6673</v>
      </c>
      <c r="I633" s="128">
        <v>2504</v>
      </c>
      <c r="J633" s="128">
        <v>3496</v>
      </c>
      <c r="K633" s="129">
        <v>12.3</v>
      </c>
    </row>
    <row r="634" spans="1:11" ht="12.75">
      <c r="A634" s="130"/>
      <c r="C634" s="127">
        <v>1986</v>
      </c>
      <c r="D634" s="128">
        <v>21622</v>
      </c>
      <c r="E634" s="128">
        <v>1275</v>
      </c>
      <c r="F634" s="128">
        <v>4813</v>
      </c>
      <c r="G634" s="128">
        <v>3286</v>
      </c>
      <c r="H634" s="128">
        <v>6509</v>
      </c>
      <c r="I634" s="128">
        <v>2355</v>
      </c>
      <c r="J634" s="128">
        <v>3385</v>
      </c>
      <c r="K634" s="129">
        <v>12.2</v>
      </c>
    </row>
    <row r="635" spans="1:11" ht="12.75">
      <c r="A635" s="130"/>
      <c r="C635" s="127">
        <v>1985</v>
      </c>
      <c r="D635" s="128">
        <v>21391</v>
      </c>
      <c r="E635" s="128">
        <v>1252</v>
      </c>
      <c r="F635" s="128">
        <v>5001</v>
      </c>
      <c r="G635" s="128">
        <v>3234</v>
      </c>
      <c r="H635" s="128">
        <v>6387</v>
      </c>
      <c r="I635" s="128">
        <v>2229</v>
      </c>
      <c r="J635" s="128">
        <v>3289</v>
      </c>
      <c r="K635" s="129">
        <v>12.2</v>
      </c>
    </row>
    <row r="636" spans="1:11" ht="12.75">
      <c r="A636" s="130"/>
      <c r="C636" s="127">
        <v>1984</v>
      </c>
      <c r="D636" s="128">
        <v>21014</v>
      </c>
      <c r="E636" s="128">
        <v>1209</v>
      </c>
      <c r="F636" s="128">
        <v>4951</v>
      </c>
      <c r="G636" s="128">
        <v>3270</v>
      </c>
      <c r="H636" s="128">
        <v>6265</v>
      </c>
      <c r="I636" s="128">
        <v>2185</v>
      </c>
      <c r="J636" s="128">
        <v>3132</v>
      </c>
      <c r="K636" s="129">
        <v>12.2</v>
      </c>
    </row>
    <row r="637" spans="1:11" ht="12.75">
      <c r="A637" s="130"/>
      <c r="C637" s="127">
        <v>1983</v>
      </c>
      <c r="D637" s="128">
        <v>20769</v>
      </c>
      <c r="E637" s="128">
        <v>1343</v>
      </c>
      <c r="F637" s="128">
        <v>4986</v>
      </c>
      <c r="G637" s="128">
        <v>3282</v>
      </c>
      <c r="H637" s="128">
        <v>5906</v>
      </c>
      <c r="I637" s="128">
        <v>2141</v>
      </c>
      <c r="J637" s="128">
        <v>3117</v>
      </c>
      <c r="K637" s="129">
        <v>12.1</v>
      </c>
    </row>
    <row r="638" spans="1:11" ht="12.75">
      <c r="A638" s="130"/>
      <c r="C638" s="127">
        <v>1982</v>
      </c>
      <c r="D638" s="128">
        <v>20508</v>
      </c>
      <c r="E638" s="128">
        <v>1362</v>
      </c>
      <c r="F638" s="128">
        <v>5026</v>
      </c>
      <c r="G638" s="128">
        <v>3313</v>
      </c>
      <c r="H638" s="128">
        <v>5759</v>
      </c>
      <c r="I638" s="128">
        <v>2102</v>
      </c>
      <c r="J638" s="128">
        <v>2946</v>
      </c>
      <c r="K638" s="129">
        <v>12.1</v>
      </c>
    </row>
    <row r="639" spans="1:11" ht="12.75">
      <c r="A639" s="130"/>
      <c r="C639" s="127">
        <v>1981</v>
      </c>
      <c r="D639" s="128">
        <v>20237</v>
      </c>
      <c r="E639" s="128">
        <v>1394</v>
      </c>
      <c r="F639" s="128">
        <v>5165</v>
      </c>
      <c r="G639" s="128">
        <v>3292</v>
      </c>
      <c r="H639" s="128">
        <v>5597</v>
      </c>
      <c r="I639" s="128">
        <v>2032</v>
      </c>
      <c r="J639" s="128">
        <v>2758</v>
      </c>
      <c r="K639" s="129">
        <v>12</v>
      </c>
    </row>
    <row r="640" spans="1:11" ht="12.75">
      <c r="A640" s="130"/>
      <c r="C640" s="127">
        <v>1980</v>
      </c>
      <c r="D640" s="128">
        <v>19967</v>
      </c>
      <c r="E640" s="128">
        <v>1424</v>
      </c>
      <c r="F640" s="128">
        <v>5436</v>
      </c>
      <c r="G640" s="128">
        <v>3206</v>
      </c>
      <c r="H640" s="128">
        <v>5409</v>
      </c>
      <c r="I640" s="128">
        <v>1986</v>
      </c>
      <c r="J640" s="128">
        <v>2506</v>
      </c>
      <c r="K640" s="129">
        <v>11.9</v>
      </c>
    </row>
    <row r="641" spans="1:11" ht="12.75">
      <c r="A641" s="130"/>
      <c r="C641" s="127">
        <v>1979</v>
      </c>
      <c r="D641" s="128">
        <v>19292</v>
      </c>
      <c r="E641" s="128">
        <v>1446</v>
      </c>
      <c r="F641" s="128">
        <v>5479</v>
      </c>
      <c r="G641" s="128">
        <v>2964</v>
      </c>
      <c r="H641" s="128">
        <v>5167</v>
      </c>
      <c r="I641" s="128">
        <v>1935</v>
      </c>
      <c r="J641" s="128">
        <v>2301</v>
      </c>
      <c r="K641" s="129">
        <v>11.8</v>
      </c>
    </row>
    <row r="642" spans="1:11" ht="12.75">
      <c r="A642" s="130"/>
      <c r="C642" s="127">
        <v>1978</v>
      </c>
      <c r="D642" s="128">
        <v>18939</v>
      </c>
      <c r="E642" s="128">
        <v>1467</v>
      </c>
      <c r="F642" s="128">
        <v>5701</v>
      </c>
      <c r="G642" s="128">
        <v>2919</v>
      </c>
      <c r="H642" s="128">
        <v>4919</v>
      </c>
      <c r="I642" s="128">
        <v>1824</v>
      </c>
      <c r="J642" s="128">
        <v>2110</v>
      </c>
      <c r="K642" s="129">
        <v>11.4</v>
      </c>
    </row>
    <row r="643" spans="1:11" ht="12.75">
      <c r="A643" s="130"/>
      <c r="C643" s="127">
        <v>1977</v>
      </c>
      <c r="D643" s="128">
        <v>18608</v>
      </c>
      <c r="E643" s="128">
        <v>1502</v>
      </c>
      <c r="F643" s="128">
        <v>5770</v>
      </c>
      <c r="G643" s="128">
        <v>2787</v>
      </c>
      <c r="H643" s="128">
        <v>4835</v>
      </c>
      <c r="I643" s="128">
        <v>1700</v>
      </c>
      <c r="J643" s="128">
        <v>2011</v>
      </c>
      <c r="K643" s="129">
        <v>11.2</v>
      </c>
    </row>
    <row r="644" spans="1:11" ht="12.75">
      <c r="A644" s="130"/>
      <c r="C644" s="127">
        <v>1976</v>
      </c>
      <c r="D644" s="128">
        <v>18233</v>
      </c>
      <c r="E644" s="128">
        <v>1507</v>
      </c>
      <c r="F644" s="128">
        <v>5733</v>
      </c>
      <c r="G644" s="128">
        <v>2884</v>
      </c>
      <c r="H644" s="128">
        <v>4473</v>
      </c>
      <c r="I644" s="128">
        <v>1646</v>
      </c>
      <c r="J644" s="128">
        <v>1989</v>
      </c>
      <c r="K644" s="129">
        <v>11</v>
      </c>
    </row>
    <row r="645" spans="1:11" ht="12.75">
      <c r="A645" s="130"/>
      <c r="C645" s="127">
        <v>1975</v>
      </c>
      <c r="D645" s="128">
        <v>17903</v>
      </c>
      <c r="E645" s="128">
        <v>1628</v>
      </c>
      <c r="F645" s="128">
        <v>5845</v>
      </c>
      <c r="G645" s="128">
        <v>2871</v>
      </c>
      <c r="H645" s="128">
        <v>4308</v>
      </c>
      <c r="I645" s="128">
        <v>1480</v>
      </c>
      <c r="J645" s="128">
        <v>1768</v>
      </c>
      <c r="K645" s="129">
        <v>10.5</v>
      </c>
    </row>
    <row r="646" spans="1:11" ht="12.75">
      <c r="A646" s="130"/>
      <c r="C646" s="127">
        <v>1974</v>
      </c>
      <c r="D646" s="128">
        <v>17579</v>
      </c>
      <c r="E646" s="128">
        <v>1693</v>
      </c>
      <c r="F646" s="128">
        <v>6042</v>
      </c>
      <c r="G646" s="128">
        <v>2817</v>
      </c>
      <c r="H646" s="128">
        <v>3993</v>
      </c>
      <c r="I646" s="128">
        <v>1356</v>
      </c>
      <c r="J646" s="128">
        <v>1682</v>
      </c>
      <c r="K646" s="129">
        <v>10.1</v>
      </c>
    </row>
    <row r="647" spans="1:11" ht="12.75">
      <c r="A647" s="130"/>
      <c r="C647" s="127">
        <v>1973</v>
      </c>
      <c r="D647" s="128">
        <v>17263</v>
      </c>
      <c r="E647" s="128">
        <v>1678</v>
      </c>
      <c r="F647" s="128">
        <v>6111</v>
      </c>
      <c r="G647" s="128">
        <v>2774</v>
      </c>
      <c r="H647" s="128">
        <v>3811</v>
      </c>
      <c r="I647" s="128">
        <v>1245</v>
      </c>
      <c r="J647" s="128">
        <v>1645</v>
      </c>
      <c r="K647" s="129">
        <v>9.9</v>
      </c>
    </row>
    <row r="648" spans="1:11" ht="12.75">
      <c r="A648" s="130"/>
      <c r="C648" s="127">
        <v>1972</v>
      </c>
      <c r="D648" s="128">
        <v>17120</v>
      </c>
      <c r="E648" s="128">
        <v>1728</v>
      </c>
      <c r="F648" s="128">
        <v>6252</v>
      </c>
      <c r="G648" s="128">
        <v>2698</v>
      </c>
      <c r="H648" s="128">
        <v>3612</v>
      </c>
      <c r="I648" s="128">
        <v>1215</v>
      </c>
      <c r="J648" s="128">
        <v>1614</v>
      </c>
      <c r="K648" s="129">
        <v>9.6</v>
      </c>
    </row>
    <row r="649" spans="1:11" ht="12.75">
      <c r="A649" s="130"/>
      <c r="C649" s="127">
        <v>1971</v>
      </c>
      <c r="D649" s="128">
        <v>17288</v>
      </c>
      <c r="E649" s="128">
        <v>1913</v>
      </c>
      <c r="F649" s="128">
        <v>6629</v>
      </c>
      <c r="G649" s="128">
        <v>2668</v>
      </c>
      <c r="H649" s="128">
        <v>3285</v>
      </c>
      <c r="I649" s="128">
        <v>1214</v>
      </c>
      <c r="J649" s="128">
        <v>1579</v>
      </c>
      <c r="K649" s="129">
        <v>9.1</v>
      </c>
    </row>
    <row r="650" spans="1:11" ht="12.75">
      <c r="A650" s="130"/>
      <c r="C650" s="127">
        <v>1970</v>
      </c>
      <c r="D650" s="128">
        <v>17074</v>
      </c>
      <c r="E650" s="128">
        <v>2011</v>
      </c>
      <c r="F650" s="128">
        <v>6655</v>
      </c>
      <c r="G650" s="128">
        <v>2583</v>
      </c>
      <c r="H650" s="128">
        <v>3127</v>
      </c>
      <c r="I650" s="128">
        <v>1182</v>
      </c>
      <c r="J650" s="128">
        <v>1516</v>
      </c>
      <c r="K650" s="129">
        <v>9</v>
      </c>
    </row>
    <row r="651" spans="1:11" ht="12.75">
      <c r="A651" s="130"/>
      <c r="C651" s="127">
        <v>1969</v>
      </c>
      <c r="D651" s="128">
        <v>16822</v>
      </c>
      <c r="E651" s="128">
        <v>2003</v>
      </c>
      <c r="F651" s="128">
        <v>6701</v>
      </c>
      <c r="G651" s="128">
        <v>2536</v>
      </c>
      <c r="H651" s="128">
        <v>3099</v>
      </c>
      <c r="I651" s="128">
        <v>1086</v>
      </c>
      <c r="J651" s="128">
        <v>1397</v>
      </c>
      <c r="K651" s="129">
        <v>8.8</v>
      </c>
    </row>
    <row r="652" spans="1:11" ht="12.75">
      <c r="A652" s="130"/>
      <c r="C652" s="127">
        <v>1968</v>
      </c>
      <c r="D652" s="128">
        <v>16609</v>
      </c>
      <c r="E652" s="128">
        <v>2137</v>
      </c>
      <c r="F652" s="128">
        <v>6728</v>
      </c>
      <c r="G652" s="128">
        <v>2523</v>
      </c>
      <c r="H652" s="128">
        <v>2816</v>
      </c>
      <c r="I652" s="128">
        <v>1078</v>
      </c>
      <c r="J652" s="128">
        <v>1328</v>
      </c>
      <c r="K652" s="129">
        <v>8.7</v>
      </c>
    </row>
    <row r="653" spans="1:11" ht="12.75">
      <c r="A653" s="130"/>
      <c r="C653" s="127">
        <v>1967</v>
      </c>
      <c r="D653" s="128">
        <v>16398</v>
      </c>
      <c r="E653" s="128">
        <v>2247</v>
      </c>
      <c r="F653" s="128">
        <v>6827</v>
      </c>
      <c r="G653" s="128">
        <v>2379</v>
      </c>
      <c r="H653" s="128">
        <v>2685</v>
      </c>
      <c r="I653" s="128">
        <v>989</v>
      </c>
      <c r="J653" s="128">
        <v>1271</v>
      </c>
      <c r="K653" s="129">
        <v>8.5</v>
      </c>
    </row>
    <row r="654" spans="1:11" ht="12.75">
      <c r="A654" s="130"/>
      <c r="C654" s="127">
        <v>1966</v>
      </c>
      <c r="D654" s="128">
        <v>16201</v>
      </c>
      <c r="E654" s="128">
        <v>2288</v>
      </c>
      <c r="F654" s="128">
        <v>6944</v>
      </c>
      <c r="G654" s="128">
        <v>2317</v>
      </c>
      <c r="H654" s="128">
        <v>2491</v>
      </c>
      <c r="I654" s="128">
        <v>939</v>
      </c>
      <c r="J654" s="128">
        <v>1223</v>
      </c>
      <c r="K654" s="129">
        <v>8.3</v>
      </c>
    </row>
    <row r="655" spans="1:11" ht="12.75">
      <c r="A655" s="130"/>
      <c r="C655" s="127">
        <v>1965</v>
      </c>
      <c r="D655" s="128">
        <v>16015</v>
      </c>
      <c r="E655" s="128">
        <v>2368</v>
      </c>
      <c r="F655" s="128">
        <v>6992</v>
      </c>
      <c r="G655" s="128">
        <v>2265</v>
      </c>
      <c r="H655" s="128">
        <v>2331</v>
      </c>
      <c r="I655" s="128">
        <v>893</v>
      </c>
      <c r="J655" s="128">
        <v>1164</v>
      </c>
      <c r="K655" s="129">
        <v>8.2</v>
      </c>
    </row>
    <row r="656" spans="1:11" ht="12.75">
      <c r="A656" s="130"/>
      <c r="C656" s="127">
        <v>1964</v>
      </c>
      <c r="D656" s="128">
        <v>15789</v>
      </c>
      <c r="E656" s="128">
        <v>2504</v>
      </c>
      <c r="F656" s="128">
        <v>6897</v>
      </c>
      <c r="G656" s="128">
        <v>2159</v>
      </c>
      <c r="H656" s="128">
        <v>2237</v>
      </c>
      <c r="I656" s="128">
        <v>876</v>
      </c>
      <c r="J656" s="128">
        <v>1113</v>
      </c>
      <c r="K656" s="129">
        <v>8.1</v>
      </c>
    </row>
    <row r="657" spans="1:11" ht="12.75">
      <c r="A657" s="130"/>
      <c r="C657" s="127">
        <v>1962</v>
      </c>
      <c r="D657" s="128">
        <v>15440</v>
      </c>
      <c r="E657" s="128">
        <v>2644</v>
      </c>
      <c r="F657" s="128">
        <v>6813</v>
      </c>
      <c r="G657" s="128">
        <v>2032</v>
      </c>
      <c r="H657" s="128">
        <v>2030</v>
      </c>
      <c r="I657" s="128">
        <v>864</v>
      </c>
      <c r="J657" s="128">
        <v>1057</v>
      </c>
      <c r="K657" s="129">
        <v>8</v>
      </c>
    </row>
    <row r="658" spans="1:11" ht="12.75">
      <c r="A658" s="130"/>
      <c r="C658" s="127">
        <v>1960</v>
      </c>
      <c r="D658" s="128">
        <v>14895</v>
      </c>
      <c r="E658" s="128">
        <v>2704</v>
      </c>
      <c r="F658" s="128">
        <v>7121</v>
      </c>
      <c r="G658" s="128">
        <v>1969</v>
      </c>
      <c r="H658" s="128">
        <v>1453</v>
      </c>
      <c r="I658" s="128">
        <v>853</v>
      </c>
      <c r="J658" s="128">
        <v>796</v>
      </c>
      <c r="K658" s="129">
        <v>8.4</v>
      </c>
    </row>
    <row r="659" spans="1:11" ht="12.75">
      <c r="A659" s="130"/>
      <c r="C659" s="127">
        <v>1959</v>
      </c>
      <c r="D659" s="128">
        <v>14304</v>
      </c>
      <c r="E659" s="128">
        <v>2491</v>
      </c>
      <c r="F659" s="128">
        <v>6436</v>
      </c>
      <c r="G659" s="128">
        <v>1759</v>
      </c>
      <c r="H659" s="128">
        <v>1584</v>
      </c>
      <c r="I659" s="128">
        <v>718</v>
      </c>
      <c r="J659" s="128">
        <v>857</v>
      </c>
      <c r="K659" s="129">
        <v>7.9</v>
      </c>
    </row>
    <row r="660" spans="1:11" ht="12.75">
      <c r="A660" s="130"/>
      <c r="C660" s="127">
        <v>1957</v>
      </c>
      <c r="D660" s="128">
        <v>13967</v>
      </c>
      <c r="E660" s="128">
        <v>2696</v>
      </c>
      <c r="F660" s="128">
        <v>6244</v>
      </c>
      <c r="G660" s="128">
        <v>1570</v>
      </c>
      <c r="H660" s="128">
        <v>1493</v>
      </c>
      <c r="I660" s="128">
        <v>608</v>
      </c>
      <c r="J660" s="128">
        <v>831</v>
      </c>
      <c r="K660" s="129">
        <v>7.7</v>
      </c>
    </row>
    <row r="661" spans="1:11" ht="12.75">
      <c r="A661" s="130"/>
      <c r="C661" s="127">
        <v>1952</v>
      </c>
      <c r="D661" s="128">
        <v>12544</v>
      </c>
      <c r="E661" s="128">
        <v>2428</v>
      </c>
      <c r="F661" s="128">
        <v>6162</v>
      </c>
      <c r="G661" s="128">
        <v>1318</v>
      </c>
      <c r="H661" s="128">
        <v>1262</v>
      </c>
      <c r="I661" s="128">
        <v>528</v>
      </c>
      <c r="J661" s="128">
        <v>636</v>
      </c>
      <c r="K661" s="129">
        <v>7.5</v>
      </c>
    </row>
    <row r="662" spans="1:11" ht="12.75">
      <c r="A662" s="130"/>
      <c r="C662" s="127">
        <v>1950</v>
      </c>
      <c r="D662" s="128">
        <v>12277</v>
      </c>
      <c r="E662" s="128">
        <v>2609</v>
      </c>
      <c r="F662" s="128">
        <v>5808</v>
      </c>
      <c r="G662" s="128">
        <v>1209</v>
      </c>
      <c r="H662" s="128">
        <v>1111</v>
      </c>
      <c r="I662" s="128">
        <v>500</v>
      </c>
      <c r="J662" s="128">
        <v>569</v>
      </c>
      <c r="K662" s="129">
        <v>8.2</v>
      </c>
    </row>
    <row r="663" spans="1:11" ht="12.75">
      <c r="A663" s="130"/>
      <c r="C663" s="127">
        <v>1947</v>
      </c>
      <c r="D663" s="128">
        <v>11424</v>
      </c>
      <c r="E663" s="128">
        <v>2393</v>
      </c>
      <c r="F663" s="128">
        <v>5656</v>
      </c>
      <c r="G663" s="128">
        <v>939</v>
      </c>
      <c r="H663" s="128">
        <v>1109</v>
      </c>
      <c r="I663" s="128">
        <v>464</v>
      </c>
      <c r="J663" s="128">
        <v>482</v>
      </c>
      <c r="K663" s="129">
        <v>7.3</v>
      </c>
    </row>
    <row r="664" spans="1:11" ht="12.75">
      <c r="A664" s="130"/>
      <c r="C664" s="127">
        <v>1940</v>
      </c>
      <c r="D664" s="128">
        <v>9815</v>
      </c>
      <c r="E664" s="128">
        <v>2293</v>
      </c>
      <c r="F664" s="128">
        <v>5249</v>
      </c>
      <c r="G664" s="128">
        <v>724</v>
      </c>
      <c r="H664" s="128">
        <v>660</v>
      </c>
      <c r="I664" s="128">
        <v>313</v>
      </c>
      <c r="J664" s="128">
        <v>361</v>
      </c>
      <c r="K664" s="129">
        <v>8.1</v>
      </c>
    </row>
    <row r="666" spans="1:3" ht="12.75">
      <c r="A666" s="130"/>
      <c r="B666" s="134" t="s">
        <v>342</v>
      </c>
      <c r="C666" s="134"/>
    </row>
    <row r="667" spans="2:11" s="130" customFormat="1" ht="12.75">
      <c r="B667" s="134"/>
      <c r="C667" s="127">
        <v>2012</v>
      </c>
      <c r="D667" s="128">
        <v>42989</v>
      </c>
      <c r="E667" s="128">
        <v>734</v>
      </c>
      <c r="F667" s="128">
        <v>2199</v>
      </c>
      <c r="G667" s="128">
        <v>3590</v>
      </c>
      <c r="H667" s="128">
        <v>15311</v>
      </c>
      <c r="I667" s="128">
        <v>10769</v>
      </c>
      <c r="J667" s="128">
        <v>10384</v>
      </c>
      <c r="K667" s="144" t="s">
        <v>340</v>
      </c>
    </row>
    <row r="668" spans="2:11" s="130" customFormat="1" ht="12.75">
      <c r="B668" s="134"/>
      <c r="C668" s="127">
        <v>2011</v>
      </c>
      <c r="D668" s="128">
        <v>41136</v>
      </c>
      <c r="E668" s="128">
        <v>775</v>
      </c>
      <c r="F668" s="128">
        <v>2140</v>
      </c>
      <c r="G668" s="128">
        <v>3358</v>
      </c>
      <c r="H668" s="128">
        <v>14946</v>
      </c>
      <c r="I668" s="128">
        <v>10178</v>
      </c>
      <c r="J668" s="128">
        <v>9739</v>
      </c>
      <c r="K668" s="144" t="s">
        <v>340</v>
      </c>
    </row>
    <row r="669" spans="2:11" s="130" customFormat="1" ht="12.75">
      <c r="B669" s="134"/>
      <c r="C669" s="127">
        <v>2010</v>
      </c>
      <c r="D669" s="128">
        <v>40230</v>
      </c>
      <c r="E669" s="128">
        <v>793</v>
      </c>
      <c r="F669" s="128">
        <v>2195</v>
      </c>
      <c r="G669" s="128">
        <v>3440</v>
      </c>
      <c r="H669" s="128">
        <v>14725</v>
      </c>
      <c r="I669" s="128">
        <v>9682</v>
      </c>
      <c r="J669" s="128">
        <v>9395</v>
      </c>
      <c r="K669" s="144" t="s">
        <v>340</v>
      </c>
    </row>
    <row r="670" spans="2:11" s="130" customFormat="1" ht="12.75">
      <c r="B670" s="146"/>
      <c r="C670" s="146">
        <v>2009</v>
      </c>
      <c r="D670" s="147">
        <v>39263</v>
      </c>
      <c r="E670" s="160">
        <v>867</v>
      </c>
      <c r="F670" s="147">
        <v>2228</v>
      </c>
      <c r="G670" s="147">
        <v>3669</v>
      </c>
      <c r="H670" s="147">
        <v>14268</v>
      </c>
      <c r="I670" s="147">
        <v>9421</v>
      </c>
      <c r="J670" s="147">
        <v>8810</v>
      </c>
      <c r="K670" s="144" t="s">
        <v>340</v>
      </c>
    </row>
    <row r="671" spans="1:11" ht="12.75">
      <c r="A671" s="130"/>
      <c r="C671" s="127">
        <v>2008</v>
      </c>
      <c r="D671" s="128">
        <v>38251</v>
      </c>
      <c r="E671" s="128">
        <v>780</v>
      </c>
      <c r="F671" s="128">
        <v>2362</v>
      </c>
      <c r="G671" s="128">
        <v>3588</v>
      </c>
      <c r="H671" s="128">
        <v>14269</v>
      </c>
      <c r="I671" s="128">
        <v>9119</v>
      </c>
      <c r="J671" s="128">
        <v>8133</v>
      </c>
      <c r="K671" s="129" t="s">
        <v>340</v>
      </c>
    </row>
    <row r="672" spans="1:11" ht="12.75">
      <c r="A672" s="130"/>
      <c r="C672" s="127">
        <v>2007</v>
      </c>
      <c r="D672" s="128">
        <v>37306</v>
      </c>
      <c r="E672" s="128">
        <v>855</v>
      </c>
      <c r="F672" s="128">
        <v>2398</v>
      </c>
      <c r="G672" s="128">
        <v>3796</v>
      </c>
      <c r="H672" s="128">
        <v>13902</v>
      </c>
      <c r="I672" s="128">
        <v>8781</v>
      </c>
      <c r="J672" s="128">
        <v>7573</v>
      </c>
      <c r="K672" s="129" t="s">
        <v>340</v>
      </c>
    </row>
    <row r="673" spans="1:11" ht="12.75">
      <c r="A673" s="130"/>
      <c r="C673" s="127">
        <v>2006</v>
      </c>
      <c r="D673" s="128">
        <v>36425</v>
      </c>
      <c r="E673" s="128">
        <v>922</v>
      </c>
      <c r="F673" s="128">
        <v>2521</v>
      </c>
      <c r="G673" s="128">
        <v>3761</v>
      </c>
      <c r="H673" s="128">
        <v>13472</v>
      </c>
      <c r="I673" s="128">
        <v>8630</v>
      </c>
      <c r="J673" s="128">
        <v>7119</v>
      </c>
      <c r="K673" s="129" t="s">
        <v>340</v>
      </c>
    </row>
    <row r="674" spans="1:11" ht="12.75">
      <c r="A674" s="130"/>
      <c r="C674" s="127">
        <v>2005</v>
      </c>
      <c r="D674" s="128">
        <v>35547</v>
      </c>
      <c r="E674" s="128">
        <v>897</v>
      </c>
      <c r="F674" s="128">
        <v>2645</v>
      </c>
      <c r="G674" s="128">
        <v>3887</v>
      </c>
      <c r="H674" s="128">
        <v>13474</v>
      </c>
      <c r="I674" s="128">
        <v>7916</v>
      </c>
      <c r="J674" s="128">
        <v>6728</v>
      </c>
      <c r="K674" s="129" t="s">
        <v>340</v>
      </c>
    </row>
    <row r="675" spans="1:11" ht="12.75">
      <c r="A675" s="130"/>
      <c r="C675" s="127">
        <v>2004</v>
      </c>
      <c r="D675" s="128">
        <v>34687</v>
      </c>
      <c r="E675" s="128">
        <v>826</v>
      </c>
      <c r="F675" s="128">
        <v>2715</v>
      </c>
      <c r="G675" s="128">
        <v>3936</v>
      </c>
      <c r="H675" s="128">
        <v>13287</v>
      </c>
      <c r="I675" s="128">
        <v>7593</v>
      </c>
      <c r="J675" s="128">
        <v>6329</v>
      </c>
      <c r="K675" s="129" t="s">
        <v>340</v>
      </c>
    </row>
    <row r="676" spans="1:11" ht="12.75">
      <c r="A676" s="130"/>
      <c r="C676" s="127">
        <v>2003</v>
      </c>
      <c r="D676" s="128">
        <v>33939</v>
      </c>
      <c r="E676" s="128">
        <v>860</v>
      </c>
      <c r="F676" s="128">
        <v>2949</v>
      </c>
      <c r="G676" s="128">
        <v>3964</v>
      </c>
      <c r="H676" s="128">
        <v>13129</v>
      </c>
      <c r="I676" s="128">
        <v>7190</v>
      </c>
      <c r="J676" s="128">
        <v>5848</v>
      </c>
      <c r="K676" s="129" t="s">
        <v>340</v>
      </c>
    </row>
    <row r="677" spans="1:11" ht="12.75">
      <c r="A677" s="130"/>
      <c r="C677" s="127">
        <v>2002</v>
      </c>
      <c r="D677" s="128">
        <v>33035</v>
      </c>
      <c r="E677" s="128">
        <v>864</v>
      </c>
      <c r="F677" s="128">
        <v>3038</v>
      </c>
      <c r="G677" s="128">
        <v>4210</v>
      </c>
      <c r="H677" s="128">
        <v>12664</v>
      </c>
      <c r="I677" s="128">
        <v>6860</v>
      </c>
      <c r="J677" s="128">
        <v>5399</v>
      </c>
      <c r="K677" s="129" t="s">
        <v>340</v>
      </c>
    </row>
    <row r="678" spans="1:11" ht="12.75">
      <c r="A678" s="130"/>
      <c r="C678" s="127">
        <v>2001</v>
      </c>
      <c r="D678" s="128">
        <v>32329</v>
      </c>
      <c r="E678" s="128">
        <v>847</v>
      </c>
      <c r="F678" s="128">
        <v>3032</v>
      </c>
      <c r="G678" s="128">
        <v>4213</v>
      </c>
      <c r="H678" s="128">
        <v>12549</v>
      </c>
      <c r="I678" s="128">
        <v>6733</v>
      </c>
      <c r="J678" s="128">
        <v>4956</v>
      </c>
      <c r="K678" s="129" t="s">
        <v>340</v>
      </c>
    </row>
    <row r="679" spans="1:11" ht="12.75">
      <c r="A679" s="130"/>
      <c r="C679" s="127">
        <v>2000</v>
      </c>
      <c r="D679" s="128">
        <v>30985</v>
      </c>
      <c r="E679" s="128">
        <v>817</v>
      </c>
      <c r="F679" s="128">
        <v>3085</v>
      </c>
      <c r="G679" s="128">
        <v>4105</v>
      </c>
      <c r="H679" s="128">
        <v>12243</v>
      </c>
      <c r="I679" s="128">
        <v>6218</v>
      </c>
      <c r="J679" s="128">
        <v>4517</v>
      </c>
      <c r="K679" s="129" t="s">
        <v>340</v>
      </c>
    </row>
    <row r="680" spans="1:11" ht="12.75">
      <c r="A680" s="130"/>
      <c r="C680" s="127">
        <v>1999</v>
      </c>
      <c r="D680" s="128">
        <v>30609</v>
      </c>
      <c r="E680" s="128">
        <v>879</v>
      </c>
      <c r="F680" s="128">
        <v>3232</v>
      </c>
      <c r="G680" s="128">
        <v>4186</v>
      </c>
      <c r="H680" s="128">
        <v>12031</v>
      </c>
      <c r="I680" s="128">
        <v>5965</v>
      </c>
      <c r="J680" s="128">
        <v>4319</v>
      </c>
      <c r="K680" s="129" t="s">
        <v>340</v>
      </c>
    </row>
    <row r="681" spans="1:11" ht="12.75">
      <c r="A681" s="130"/>
      <c r="C681" s="127">
        <v>1998</v>
      </c>
      <c r="D681" s="128">
        <v>30140</v>
      </c>
      <c r="E681" s="128">
        <v>868</v>
      </c>
      <c r="F681" s="128">
        <v>3386</v>
      </c>
      <c r="G681" s="128">
        <v>4386</v>
      </c>
      <c r="H681" s="128">
        <v>11780</v>
      </c>
      <c r="I681" s="128">
        <v>5560</v>
      </c>
      <c r="J681" s="128">
        <v>4160</v>
      </c>
      <c r="K681" s="129" t="s">
        <v>340</v>
      </c>
    </row>
    <row r="682" spans="1:11" ht="12.75">
      <c r="A682" s="130"/>
      <c r="C682" s="127">
        <v>1997</v>
      </c>
      <c r="D682" s="128">
        <v>29684</v>
      </c>
      <c r="E682" s="128">
        <v>855</v>
      </c>
      <c r="F682" s="128">
        <v>3596</v>
      </c>
      <c r="G682" s="128">
        <v>4483</v>
      </c>
      <c r="H682" s="128">
        <v>11407</v>
      </c>
      <c r="I682" s="128">
        <v>5427</v>
      </c>
      <c r="J682" s="128">
        <v>3916</v>
      </c>
      <c r="K682" s="129" t="s">
        <v>340</v>
      </c>
    </row>
    <row r="683" spans="1:11" ht="12.75">
      <c r="A683" s="130"/>
      <c r="C683" s="127">
        <v>1996</v>
      </c>
      <c r="D683" s="128">
        <v>29390</v>
      </c>
      <c r="E683" s="128">
        <v>848</v>
      </c>
      <c r="F683" s="128">
        <v>3659</v>
      </c>
      <c r="G683" s="128">
        <v>4523</v>
      </c>
      <c r="H683" s="128">
        <v>11350</v>
      </c>
      <c r="I683" s="128">
        <v>5387</v>
      </c>
      <c r="J683" s="128">
        <v>3623</v>
      </c>
      <c r="K683" s="129" t="s">
        <v>340</v>
      </c>
    </row>
    <row r="684" spans="1:11" ht="12.75">
      <c r="A684" s="130"/>
      <c r="C684" s="127">
        <v>1995</v>
      </c>
      <c r="D684" s="128">
        <v>29142</v>
      </c>
      <c r="E684" s="128">
        <v>915</v>
      </c>
      <c r="F684" s="128">
        <v>3894</v>
      </c>
      <c r="G684" s="128">
        <v>4255</v>
      </c>
      <c r="H684" s="128">
        <v>11340</v>
      </c>
      <c r="I684" s="128">
        <v>5410</v>
      </c>
      <c r="J684" s="128">
        <v>3330</v>
      </c>
      <c r="K684" s="129" t="s">
        <v>340</v>
      </c>
    </row>
    <row r="685" spans="1:11" ht="12.75">
      <c r="A685" s="130"/>
      <c r="C685" s="127">
        <v>1994</v>
      </c>
      <c r="D685" s="128">
        <v>28848</v>
      </c>
      <c r="E685" s="128">
        <v>909</v>
      </c>
      <c r="F685" s="128">
        <v>4054</v>
      </c>
      <c r="G685" s="128">
        <v>4419</v>
      </c>
      <c r="H685" s="128">
        <v>11242</v>
      </c>
      <c r="I685" s="128">
        <v>4926</v>
      </c>
      <c r="J685" s="128">
        <v>3298</v>
      </c>
      <c r="K685" s="129" t="s">
        <v>340</v>
      </c>
    </row>
    <row r="686" spans="1:11" ht="12.75">
      <c r="A686" s="130"/>
      <c r="C686" s="127">
        <v>1993</v>
      </c>
      <c r="D686" s="128">
        <v>29080</v>
      </c>
      <c r="E686" s="128">
        <v>1066</v>
      </c>
      <c r="F686" s="128">
        <v>4442</v>
      </c>
      <c r="G686" s="128">
        <v>4462</v>
      </c>
      <c r="H686" s="128">
        <v>11447</v>
      </c>
      <c r="I686" s="128">
        <v>4519</v>
      </c>
      <c r="J686" s="128">
        <v>3149</v>
      </c>
      <c r="K686" s="129" t="s">
        <v>340</v>
      </c>
    </row>
    <row r="687" spans="1:11" ht="12.75">
      <c r="A687" s="130"/>
      <c r="C687" s="127">
        <v>1992</v>
      </c>
      <c r="D687" s="128">
        <v>28904</v>
      </c>
      <c r="E687" s="128">
        <v>1084</v>
      </c>
      <c r="F687" s="128">
        <v>4456</v>
      </c>
      <c r="G687" s="128">
        <v>4478</v>
      </c>
      <c r="H687" s="128">
        <v>11409</v>
      </c>
      <c r="I687" s="128">
        <v>4455</v>
      </c>
      <c r="J687" s="128">
        <v>3021</v>
      </c>
      <c r="K687" s="129" t="s">
        <v>340</v>
      </c>
    </row>
    <row r="688" spans="1:11" ht="12.75">
      <c r="A688" s="130"/>
      <c r="C688" s="127">
        <v>1991</v>
      </c>
      <c r="D688" s="128">
        <v>28729</v>
      </c>
      <c r="E688" s="128">
        <v>1125</v>
      </c>
      <c r="F688" s="128">
        <v>4687</v>
      </c>
      <c r="G688" s="128">
        <v>4495</v>
      </c>
      <c r="H688" s="128">
        <v>11667</v>
      </c>
      <c r="I688" s="128">
        <v>3690</v>
      </c>
      <c r="J688" s="128">
        <v>3066</v>
      </c>
      <c r="K688" s="129">
        <v>12.3</v>
      </c>
    </row>
    <row r="689" spans="1:11" ht="12.75">
      <c r="A689" s="130"/>
      <c r="C689" s="127">
        <v>1990</v>
      </c>
      <c r="D689" s="128">
        <v>28461</v>
      </c>
      <c r="E689" s="128">
        <v>1167</v>
      </c>
      <c r="F689" s="128">
        <v>5098</v>
      </c>
      <c r="G689" s="128">
        <v>4619</v>
      </c>
      <c r="H689" s="128">
        <v>11063</v>
      </c>
      <c r="I689" s="128">
        <v>3495</v>
      </c>
      <c r="J689" s="128">
        <v>3019</v>
      </c>
      <c r="K689" s="129">
        <v>12.3</v>
      </c>
    </row>
    <row r="690" spans="1:11" ht="12.75">
      <c r="A690" s="130"/>
      <c r="C690" s="127">
        <v>1989</v>
      </c>
      <c r="D690" s="128">
        <v>28255</v>
      </c>
      <c r="E690" s="128">
        <v>1211</v>
      </c>
      <c r="F690" s="128">
        <v>5195</v>
      </c>
      <c r="G690" s="128">
        <v>4587</v>
      </c>
      <c r="H690" s="128">
        <v>11099</v>
      </c>
      <c r="I690" s="128">
        <v>3300</v>
      </c>
      <c r="J690" s="128">
        <v>2863</v>
      </c>
      <c r="K690" s="129">
        <v>12.3</v>
      </c>
    </row>
    <row r="691" spans="1:11" ht="12.75">
      <c r="A691" s="130"/>
      <c r="C691" s="127">
        <v>1988</v>
      </c>
      <c r="D691" s="128">
        <v>28139</v>
      </c>
      <c r="E691" s="128">
        <v>1208</v>
      </c>
      <c r="F691" s="128">
        <v>5498</v>
      </c>
      <c r="G691" s="128">
        <v>4495</v>
      </c>
      <c r="H691" s="128">
        <v>11034</v>
      </c>
      <c r="I691" s="128">
        <v>3250</v>
      </c>
      <c r="J691" s="128">
        <v>2655</v>
      </c>
      <c r="K691" s="129">
        <v>12.3</v>
      </c>
    </row>
    <row r="692" spans="1:11" ht="12.75">
      <c r="A692" s="130"/>
      <c r="C692" s="127">
        <v>1987</v>
      </c>
      <c r="D692" s="128">
        <v>28004</v>
      </c>
      <c r="E692" s="128">
        <v>1248</v>
      </c>
      <c r="F692" s="128">
        <v>5782</v>
      </c>
      <c r="G692" s="128">
        <v>4504</v>
      </c>
      <c r="H692" s="128">
        <v>10637</v>
      </c>
      <c r="I692" s="128">
        <v>3294</v>
      </c>
      <c r="J692" s="128">
        <v>2539</v>
      </c>
      <c r="K692" s="129">
        <v>12.2</v>
      </c>
    </row>
    <row r="693" spans="1:11" ht="12.75">
      <c r="A693" s="130"/>
      <c r="C693" s="127">
        <v>1986</v>
      </c>
      <c r="D693" s="128">
        <v>27762</v>
      </c>
      <c r="E693" s="128">
        <v>1336</v>
      </c>
      <c r="F693" s="128">
        <v>5886</v>
      </c>
      <c r="G693" s="128">
        <v>4630</v>
      </c>
      <c r="H693" s="128">
        <v>10367</v>
      </c>
      <c r="I693" s="128">
        <v>3160</v>
      </c>
      <c r="J693" s="128">
        <v>2382</v>
      </c>
      <c r="K693" s="129">
        <v>12.2</v>
      </c>
    </row>
    <row r="694" spans="1:11" ht="12.75">
      <c r="A694" s="130"/>
      <c r="C694" s="127">
        <v>1985</v>
      </c>
      <c r="D694" s="128">
        <v>27578</v>
      </c>
      <c r="E694" s="128">
        <v>1360</v>
      </c>
      <c r="F694" s="128">
        <v>6052</v>
      </c>
      <c r="G694" s="128">
        <v>4638</v>
      </c>
      <c r="H694" s="128">
        <v>10129</v>
      </c>
      <c r="I694" s="128">
        <v>2979</v>
      </c>
      <c r="J694" s="128">
        <v>2420</v>
      </c>
      <c r="K694" s="129">
        <v>12.2</v>
      </c>
    </row>
    <row r="695" spans="1:11" ht="12.75">
      <c r="A695" s="130"/>
      <c r="C695" s="127">
        <v>1984</v>
      </c>
      <c r="D695" s="128">
        <v>27309</v>
      </c>
      <c r="E695" s="128">
        <v>1377</v>
      </c>
      <c r="F695" s="128">
        <v>6183</v>
      </c>
      <c r="G695" s="128">
        <v>4363</v>
      </c>
      <c r="H695" s="128">
        <v>10086</v>
      </c>
      <c r="I695" s="128">
        <v>2843</v>
      </c>
      <c r="J695" s="128">
        <v>2459</v>
      </c>
      <c r="K695" s="129">
        <v>12.2</v>
      </c>
    </row>
    <row r="696" spans="1:11" ht="12.75">
      <c r="A696" s="130"/>
      <c r="C696" s="127">
        <v>1983</v>
      </c>
      <c r="D696" s="128">
        <v>26954</v>
      </c>
      <c r="E696" s="128">
        <v>1428</v>
      </c>
      <c r="F696" s="128">
        <v>6364</v>
      </c>
      <c r="G696" s="128">
        <v>4423</v>
      </c>
      <c r="H696" s="128">
        <v>9567</v>
      </c>
      <c r="I696" s="128">
        <v>2774</v>
      </c>
      <c r="J696" s="128">
        <v>2398</v>
      </c>
      <c r="K696" s="129">
        <v>12.1</v>
      </c>
    </row>
    <row r="697" spans="1:11" ht="12.75">
      <c r="A697" s="130"/>
      <c r="C697" s="127">
        <v>1982</v>
      </c>
      <c r="D697" s="128">
        <v>26593</v>
      </c>
      <c r="E697" s="128">
        <v>1458</v>
      </c>
      <c r="F697" s="128">
        <v>6511</v>
      </c>
      <c r="G697" s="128">
        <v>4435</v>
      </c>
      <c r="H697" s="128">
        <v>9330</v>
      </c>
      <c r="I697" s="128">
        <v>2705</v>
      </c>
      <c r="J697" s="128">
        <v>2150</v>
      </c>
      <c r="K697" s="129">
        <v>12.1</v>
      </c>
    </row>
    <row r="698" spans="1:11" ht="12.75">
      <c r="A698" s="130"/>
      <c r="C698" s="127">
        <v>1981</v>
      </c>
      <c r="D698" s="128">
        <v>26152</v>
      </c>
      <c r="E698" s="128">
        <v>1589</v>
      </c>
      <c r="F698" s="128">
        <v>6742</v>
      </c>
      <c r="G698" s="128">
        <v>4308</v>
      </c>
      <c r="H698" s="128">
        <v>8868</v>
      </c>
      <c r="I698" s="128">
        <v>2690</v>
      </c>
      <c r="J698" s="128">
        <v>1954</v>
      </c>
      <c r="K698" s="129">
        <v>12</v>
      </c>
    </row>
    <row r="699" spans="1:11" ht="12.75">
      <c r="A699" s="130"/>
      <c r="C699" s="127">
        <v>1980</v>
      </c>
      <c r="D699" s="128">
        <v>25703</v>
      </c>
      <c r="E699" s="128">
        <v>1571</v>
      </c>
      <c r="F699" s="128">
        <v>6889</v>
      </c>
      <c r="G699" s="128">
        <v>4245</v>
      </c>
      <c r="H699" s="128">
        <v>8460</v>
      </c>
      <c r="I699" s="128">
        <v>2509</v>
      </c>
      <c r="J699" s="128">
        <v>2030</v>
      </c>
      <c r="K699" s="129">
        <v>12</v>
      </c>
    </row>
    <row r="700" spans="1:11" ht="12.75">
      <c r="A700" s="130"/>
      <c r="C700" s="127">
        <v>1979</v>
      </c>
      <c r="D700" s="128">
        <v>24514</v>
      </c>
      <c r="E700" s="128">
        <v>1474</v>
      </c>
      <c r="F700" s="128">
        <v>6750</v>
      </c>
      <c r="G700" s="128">
        <v>4034</v>
      </c>
      <c r="H700" s="128">
        <v>7920</v>
      </c>
      <c r="I700" s="128">
        <v>2389</v>
      </c>
      <c r="J700" s="128">
        <v>1944</v>
      </c>
      <c r="K700" s="129">
        <v>12</v>
      </c>
    </row>
    <row r="701" spans="1:11" ht="12.75">
      <c r="A701" s="130"/>
      <c r="C701" s="127">
        <v>1978</v>
      </c>
      <c r="D701" s="128">
        <v>24038</v>
      </c>
      <c r="E701" s="128">
        <v>1545</v>
      </c>
      <c r="F701" s="128">
        <v>6889</v>
      </c>
      <c r="G701" s="128">
        <v>4149</v>
      </c>
      <c r="H701" s="128">
        <v>7457</v>
      </c>
      <c r="I701" s="128">
        <v>2263</v>
      </c>
      <c r="J701" s="128">
        <v>1733</v>
      </c>
      <c r="K701" s="129">
        <v>11.6</v>
      </c>
    </row>
    <row r="702" spans="1:11" ht="12.75">
      <c r="A702" s="130"/>
      <c r="C702" s="127">
        <v>1977</v>
      </c>
      <c r="D702" s="128">
        <v>23568</v>
      </c>
      <c r="E702" s="128">
        <v>1546</v>
      </c>
      <c r="F702" s="128">
        <v>6972</v>
      </c>
      <c r="G702" s="128">
        <v>4034</v>
      </c>
      <c r="H702" s="128">
        <v>7141</v>
      </c>
      <c r="I702" s="128">
        <v>2135</v>
      </c>
      <c r="J702" s="128">
        <v>1742</v>
      </c>
      <c r="K702" s="129">
        <v>11</v>
      </c>
    </row>
    <row r="703" spans="1:11" ht="12.75">
      <c r="A703" s="130"/>
      <c r="C703" s="127">
        <v>1976</v>
      </c>
      <c r="D703" s="128">
        <v>23196</v>
      </c>
      <c r="E703" s="128">
        <v>1602</v>
      </c>
      <c r="F703" s="128">
        <v>6942</v>
      </c>
      <c r="G703" s="128">
        <v>4029</v>
      </c>
      <c r="H703" s="128">
        <v>6871</v>
      </c>
      <c r="I703" s="128">
        <v>2063</v>
      </c>
      <c r="J703" s="128">
        <v>1690</v>
      </c>
      <c r="K703" s="129">
        <v>11</v>
      </c>
    </row>
    <row r="704" spans="1:11" ht="12.75">
      <c r="A704" s="130"/>
      <c r="C704" s="127">
        <v>1975</v>
      </c>
      <c r="D704" s="128">
        <v>22710</v>
      </c>
      <c r="E704" s="128">
        <v>1675</v>
      </c>
      <c r="F704" s="128">
        <v>7198</v>
      </c>
      <c r="G704" s="128">
        <v>3858</v>
      </c>
      <c r="H704" s="128">
        <v>6490</v>
      </c>
      <c r="I704" s="128">
        <v>1962</v>
      </c>
      <c r="J704" s="128">
        <v>1527</v>
      </c>
      <c r="K704" s="129">
        <v>10.9</v>
      </c>
    </row>
    <row r="705" spans="1:11" ht="12.75">
      <c r="A705" s="130"/>
      <c r="C705" s="127">
        <v>1974</v>
      </c>
      <c r="D705" s="128">
        <v>22238</v>
      </c>
      <c r="E705" s="128">
        <v>1762</v>
      </c>
      <c r="F705" s="128">
        <v>7261</v>
      </c>
      <c r="G705" s="128">
        <v>3799</v>
      </c>
      <c r="H705" s="128">
        <v>6068</v>
      </c>
      <c r="I705" s="128">
        <v>1880</v>
      </c>
      <c r="J705" s="128">
        <v>1463</v>
      </c>
      <c r="K705" s="129">
        <v>10.7</v>
      </c>
    </row>
    <row r="706" spans="1:11" ht="12.75">
      <c r="A706" s="130"/>
      <c r="C706" s="127">
        <v>1973</v>
      </c>
      <c r="D706" s="128">
        <v>21900</v>
      </c>
      <c r="E706" s="128">
        <v>1746</v>
      </c>
      <c r="F706" s="128">
        <v>7359</v>
      </c>
      <c r="G706" s="128">
        <v>3729</v>
      </c>
      <c r="H706" s="128">
        <v>5790</v>
      </c>
      <c r="I706" s="128">
        <v>1814</v>
      </c>
      <c r="J706" s="128">
        <v>1461</v>
      </c>
      <c r="K706" s="129">
        <v>10.5</v>
      </c>
    </row>
    <row r="707" spans="1:11" ht="12.75">
      <c r="A707" s="130"/>
      <c r="C707" s="127">
        <v>1972</v>
      </c>
      <c r="D707" s="128">
        <v>21539</v>
      </c>
      <c r="E707" s="128">
        <v>1743</v>
      </c>
      <c r="F707" s="128">
        <v>7455</v>
      </c>
      <c r="G707" s="128">
        <v>3654</v>
      </c>
      <c r="H707" s="128">
        <v>5526</v>
      </c>
      <c r="I707" s="128">
        <v>1737</v>
      </c>
      <c r="J707" s="128">
        <v>1425</v>
      </c>
      <c r="K707" s="129">
        <v>10.3</v>
      </c>
    </row>
    <row r="708" spans="1:11" ht="12.75">
      <c r="A708" s="130"/>
      <c r="C708" s="127">
        <v>1971</v>
      </c>
      <c r="D708" s="128">
        <v>21500</v>
      </c>
      <c r="E708" s="128">
        <v>1896</v>
      </c>
      <c r="F708" s="128">
        <v>7805</v>
      </c>
      <c r="G708" s="128">
        <v>3556</v>
      </c>
      <c r="H708" s="128">
        <v>5179</v>
      </c>
      <c r="I708" s="128">
        <v>1665</v>
      </c>
      <c r="J708" s="128">
        <v>1402</v>
      </c>
      <c r="K708" s="129">
        <v>9.9</v>
      </c>
    </row>
    <row r="709" spans="1:11" ht="12.75">
      <c r="A709" s="130"/>
      <c r="C709" s="127">
        <v>1970</v>
      </c>
      <c r="D709" s="128">
        <v>21052</v>
      </c>
      <c r="E709" s="128">
        <v>1946</v>
      </c>
      <c r="F709" s="128">
        <v>7993</v>
      </c>
      <c r="G709" s="128">
        <v>3292</v>
      </c>
      <c r="H709" s="128">
        <v>4879</v>
      </c>
      <c r="I709" s="128">
        <v>1615</v>
      </c>
      <c r="J709" s="128">
        <v>1327</v>
      </c>
      <c r="K709" s="129">
        <v>9.5</v>
      </c>
    </row>
    <row r="710" spans="1:11" ht="12.75">
      <c r="A710" s="130"/>
      <c r="C710" s="127">
        <v>1969</v>
      </c>
      <c r="D710" s="128">
        <v>20601</v>
      </c>
      <c r="E710" s="128">
        <v>2009</v>
      </c>
      <c r="F710" s="128">
        <v>7878</v>
      </c>
      <c r="G710" s="128">
        <v>3264</v>
      </c>
      <c r="H710" s="128">
        <v>4669</v>
      </c>
      <c r="I710" s="128">
        <v>1526</v>
      </c>
      <c r="J710" s="128">
        <v>1255</v>
      </c>
      <c r="K710" s="129">
        <v>9.4</v>
      </c>
    </row>
    <row r="711" spans="1:11" ht="12.75">
      <c r="A711" s="130"/>
      <c r="C711" s="127">
        <v>1968</v>
      </c>
      <c r="D711" s="128">
        <v>20180</v>
      </c>
      <c r="E711" s="128">
        <v>2106</v>
      </c>
      <c r="F711" s="128">
        <v>7795</v>
      </c>
      <c r="G711" s="128">
        <v>3237</v>
      </c>
      <c r="H711" s="128">
        <v>4269</v>
      </c>
      <c r="I711" s="128">
        <v>1544</v>
      </c>
      <c r="J711" s="128">
        <v>1229</v>
      </c>
      <c r="K711" s="129">
        <v>9.2</v>
      </c>
    </row>
    <row r="712" spans="1:11" ht="12.75">
      <c r="A712" s="130"/>
      <c r="C712" s="127">
        <v>1967</v>
      </c>
      <c r="D712" s="128">
        <v>19756</v>
      </c>
      <c r="E712" s="128">
        <v>2063</v>
      </c>
      <c r="F712" s="128">
        <v>8021</v>
      </c>
      <c r="G712" s="128">
        <v>3117</v>
      </c>
      <c r="H712" s="128">
        <v>3937</v>
      </c>
      <c r="I712" s="128">
        <v>1454</v>
      </c>
      <c r="J712" s="128">
        <v>1164</v>
      </c>
      <c r="K712" s="129">
        <v>8.9</v>
      </c>
    </row>
    <row r="713" spans="1:11" ht="12.75">
      <c r="A713" s="130"/>
      <c r="C713" s="127">
        <v>1966</v>
      </c>
      <c r="D713" s="128">
        <v>19339</v>
      </c>
      <c r="E713" s="128">
        <v>2152</v>
      </c>
      <c r="F713" s="128">
        <v>7797</v>
      </c>
      <c r="G713" s="128">
        <v>3074</v>
      </c>
      <c r="H713" s="128">
        <v>3749</v>
      </c>
      <c r="I713" s="128">
        <v>1419</v>
      </c>
      <c r="J713" s="128">
        <v>1147</v>
      </c>
      <c r="K713" s="129">
        <v>8.9</v>
      </c>
    </row>
    <row r="714" spans="1:11" ht="12.75">
      <c r="A714" s="130"/>
      <c r="C714" s="127">
        <v>1965</v>
      </c>
      <c r="D714" s="128">
        <v>18955</v>
      </c>
      <c r="E714" s="128">
        <v>2243</v>
      </c>
      <c r="F714" s="128">
        <v>7821</v>
      </c>
      <c r="G714" s="128">
        <v>3026</v>
      </c>
      <c r="H714" s="128">
        <v>3514</v>
      </c>
      <c r="I714" s="128">
        <v>1300</v>
      </c>
      <c r="J714" s="128">
        <v>1048</v>
      </c>
      <c r="K714" s="129">
        <v>8.7</v>
      </c>
    </row>
    <row r="715" spans="1:11" ht="12.75">
      <c r="A715" s="130"/>
      <c r="C715" s="127">
        <v>1964</v>
      </c>
      <c r="D715" s="128">
        <v>18546</v>
      </c>
      <c r="E715" s="128">
        <v>2383</v>
      </c>
      <c r="F715" s="128">
        <v>7805</v>
      </c>
      <c r="G715" s="128">
        <v>2794</v>
      </c>
      <c r="H715" s="128">
        <v>3360</v>
      </c>
      <c r="I715" s="128">
        <v>1282</v>
      </c>
      <c r="J715" s="128">
        <v>920</v>
      </c>
      <c r="K715" s="129">
        <v>8.5</v>
      </c>
    </row>
    <row r="716" spans="1:11" ht="12.75">
      <c r="A716" s="130"/>
      <c r="C716" s="127">
        <v>1962</v>
      </c>
      <c r="D716" s="128">
        <v>17807</v>
      </c>
      <c r="E716" s="128">
        <v>2404</v>
      </c>
      <c r="F716" s="128">
        <v>7894</v>
      </c>
      <c r="G716" s="128">
        <v>2410</v>
      </c>
      <c r="H716" s="128">
        <v>2964</v>
      </c>
      <c r="I716" s="128">
        <v>1302</v>
      </c>
      <c r="J716" s="128">
        <v>833</v>
      </c>
      <c r="K716" s="129">
        <v>8.3</v>
      </c>
    </row>
    <row r="717" spans="1:11" ht="12.75">
      <c r="A717" s="130"/>
      <c r="C717" s="127">
        <v>1960</v>
      </c>
      <c r="D717" s="128">
        <v>17007</v>
      </c>
      <c r="E717" s="128">
        <v>2465</v>
      </c>
      <c r="F717" s="128">
        <v>7823</v>
      </c>
      <c r="G717" s="128">
        <v>2534</v>
      </c>
      <c r="H717" s="128">
        <v>2304</v>
      </c>
      <c r="I717" s="128">
        <v>1198</v>
      </c>
      <c r="J717" s="128">
        <v>683</v>
      </c>
      <c r="K717" s="129">
        <v>8.6</v>
      </c>
    </row>
    <row r="718" spans="1:11" ht="12.75">
      <c r="A718" s="130"/>
      <c r="C718" s="127">
        <v>1959</v>
      </c>
      <c r="D718" s="128">
        <v>16263</v>
      </c>
      <c r="E718" s="128">
        <v>2261</v>
      </c>
      <c r="F718" s="128">
        <v>7049</v>
      </c>
      <c r="G718" s="128">
        <v>2301</v>
      </c>
      <c r="H718" s="128">
        <v>2412</v>
      </c>
      <c r="I718" s="128">
        <v>1057</v>
      </c>
      <c r="J718" s="128">
        <v>688</v>
      </c>
      <c r="K718" s="129">
        <v>8.3</v>
      </c>
    </row>
    <row r="719" spans="1:11" ht="12.75">
      <c r="A719" s="130"/>
      <c r="C719" s="127">
        <v>1957</v>
      </c>
      <c r="D719" s="128">
        <v>15581</v>
      </c>
      <c r="E719" s="128">
        <v>2457</v>
      </c>
      <c r="F719" s="128">
        <v>6752</v>
      </c>
      <c r="G719" s="128">
        <v>2032</v>
      </c>
      <c r="H719" s="128">
        <v>2371</v>
      </c>
      <c r="I719" s="128">
        <v>854</v>
      </c>
      <c r="J719" s="128">
        <v>630</v>
      </c>
      <c r="K719" s="129">
        <v>8.2</v>
      </c>
    </row>
    <row r="720" spans="1:11" ht="12.75">
      <c r="A720" s="130"/>
      <c r="C720" s="127">
        <v>1952</v>
      </c>
      <c r="D720" s="128">
        <v>13662</v>
      </c>
      <c r="E720" s="128">
        <v>2126</v>
      </c>
      <c r="F720" s="128">
        <v>6476</v>
      </c>
      <c r="G720" s="128">
        <v>1664</v>
      </c>
      <c r="H720" s="128">
        <v>1818</v>
      </c>
      <c r="I720" s="128">
        <v>818</v>
      </c>
      <c r="J720" s="128">
        <v>628</v>
      </c>
      <c r="K720" s="129">
        <v>7.9</v>
      </c>
    </row>
    <row r="721" spans="1:11" ht="12.75">
      <c r="A721" s="130"/>
      <c r="C721" s="127">
        <v>1950</v>
      </c>
      <c r="D721" s="128">
        <v>13150</v>
      </c>
      <c r="E721" s="128">
        <v>2331</v>
      </c>
      <c r="F721" s="128">
        <v>6139</v>
      </c>
      <c r="G721" s="128">
        <v>1582</v>
      </c>
      <c r="H721" s="128">
        <v>1593</v>
      </c>
      <c r="I721" s="128">
        <v>670</v>
      </c>
      <c r="J721" s="128">
        <v>436</v>
      </c>
      <c r="K721" s="129">
        <v>8.4</v>
      </c>
    </row>
    <row r="722" spans="1:11" ht="12.75">
      <c r="A722" s="130"/>
      <c r="C722" s="127">
        <v>1947</v>
      </c>
      <c r="D722" s="128">
        <v>11810</v>
      </c>
      <c r="E722" s="128">
        <v>2000</v>
      </c>
      <c r="F722" s="128">
        <v>5945</v>
      </c>
      <c r="G722" s="128">
        <v>1240</v>
      </c>
      <c r="H722" s="128">
        <v>1472</v>
      </c>
      <c r="I722" s="128">
        <v>539</v>
      </c>
      <c r="J722" s="128">
        <v>343</v>
      </c>
      <c r="K722" s="129">
        <v>7.6</v>
      </c>
    </row>
    <row r="723" spans="1:11" ht="12.75">
      <c r="A723" s="161"/>
      <c r="B723" s="162"/>
      <c r="C723" s="162">
        <v>1940</v>
      </c>
      <c r="D723" s="163">
        <v>9777</v>
      </c>
      <c r="E723" s="163">
        <v>1886</v>
      </c>
      <c r="F723" s="163">
        <v>5217</v>
      </c>
      <c r="G723" s="163">
        <v>932</v>
      </c>
      <c r="H723" s="163">
        <v>973</v>
      </c>
      <c r="I723" s="163">
        <v>372</v>
      </c>
      <c r="J723" s="163">
        <v>219</v>
      </c>
      <c r="K723" s="164">
        <v>8.3</v>
      </c>
    </row>
    <row r="724" spans="1:11" s="168" customFormat="1" ht="11.25">
      <c r="A724" s="165" t="s">
        <v>346</v>
      </c>
      <c r="B724" s="165"/>
      <c r="C724" s="165"/>
      <c r="D724" s="166"/>
      <c r="E724" s="166"/>
      <c r="F724" s="166"/>
      <c r="G724" s="166"/>
      <c r="H724" s="166"/>
      <c r="I724" s="166"/>
      <c r="J724" s="166"/>
      <c r="K724" s="167"/>
    </row>
    <row r="725" spans="1:3" s="169" customFormat="1" ht="11.25">
      <c r="A725" s="168" t="s">
        <v>347</v>
      </c>
      <c r="B725" s="168"/>
      <c r="C725" s="168"/>
    </row>
    <row r="726" spans="1:3" s="169" customFormat="1" ht="11.25">
      <c r="A726" s="168" t="s">
        <v>348</v>
      </c>
      <c r="B726" s="168"/>
      <c r="C726" s="168"/>
    </row>
    <row r="727" spans="1:3" s="169" customFormat="1" ht="11.25">
      <c r="A727" s="168" t="s">
        <v>349</v>
      </c>
      <c r="B727" s="168"/>
      <c r="C727" s="168"/>
    </row>
    <row r="728" spans="1:11" s="169" customFormat="1" ht="11.25">
      <c r="A728" s="168" t="s">
        <v>350</v>
      </c>
      <c r="B728" s="168"/>
      <c r="C728" s="168"/>
      <c r="D728" s="166"/>
      <c r="E728" s="166"/>
      <c r="F728" s="166"/>
      <c r="G728" s="166"/>
      <c r="H728" s="166"/>
      <c r="I728" s="166"/>
      <c r="J728" s="166"/>
      <c r="K728" s="167"/>
    </row>
    <row r="729" spans="1:11" s="169" customFormat="1" ht="11.25">
      <c r="A729" s="168" t="s">
        <v>351</v>
      </c>
      <c r="B729" s="168"/>
      <c r="C729" s="168"/>
      <c r="D729" s="166"/>
      <c r="E729" s="166"/>
      <c r="F729" s="166"/>
      <c r="G729" s="166"/>
      <c r="H729" s="166"/>
      <c r="I729" s="166"/>
      <c r="J729" s="166"/>
      <c r="K729" s="167"/>
    </row>
    <row r="730" spans="1:11" s="169" customFormat="1" ht="12.75" customHeight="1">
      <c r="A730" s="170" t="s">
        <v>352</v>
      </c>
      <c r="B730" s="170"/>
      <c r="C730" s="170"/>
      <c r="D730" s="170"/>
      <c r="E730" s="170"/>
      <c r="F730" s="170"/>
      <c r="G730" s="170"/>
      <c r="H730" s="170"/>
      <c r="I730" s="170"/>
      <c r="J730" s="170"/>
      <c r="K730" s="170"/>
    </row>
    <row r="731" spans="1:3" s="171" customFormat="1" ht="11.25">
      <c r="A731" s="168" t="s">
        <v>353</v>
      </c>
      <c r="B731" s="168"/>
      <c r="C731" s="168"/>
    </row>
    <row r="732" spans="1:11" s="168" customFormat="1" ht="11.25">
      <c r="A732" s="165"/>
      <c r="B732" s="165"/>
      <c r="C732" s="165"/>
      <c r="D732" s="166"/>
      <c r="E732" s="166"/>
      <c r="F732" s="166"/>
      <c r="G732" s="166"/>
      <c r="H732" s="166"/>
      <c r="I732" s="166"/>
      <c r="J732" s="166"/>
      <c r="K732" s="167"/>
    </row>
    <row r="733" spans="1:11" s="168" customFormat="1" ht="34.5" customHeight="1">
      <c r="A733" s="170" t="s">
        <v>354</v>
      </c>
      <c r="B733" s="170"/>
      <c r="C733" s="170"/>
      <c r="D733" s="170"/>
      <c r="E733" s="170"/>
      <c r="F733" s="170"/>
      <c r="G733" s="170"/>
      <c r="H733" s="170"/>
      <c r="I733" s="170"/>
      <c r="J733" s="170"/>
      <c r="K733" s="170"/>
    </row>
    <row r="734" spans="1:11" s="168" customFormat="1" ht="11.25">
      <c r="A734" s="168" t="s">
        <v>355</v>
      </c>
      <c r="D734" s="166"/>
      <c r="E734" s="166"/>
      <c r="F734" s="166"/>
      <c r="G734" s="166"/>
      <c r="H734" s="166"/>
      <c r="I734" s="166"/>
      <c r="J734" s="166"/>
      <c r="K734" s="167"/>
    </row>
  </sheetData>
  <sheetProtection selectLockedCells="1" selectUnlockedCells="1"/>
  <mergeCells count="10">
    <mergeCell ref="A2:K2"/>
    <mergeCell ref="A5:C7"/>
    <mergeCell ref="D5:D7"/>
    <mergeCell ref="E5:K5"/>
    <mergeCell ref="E6:F6"/>
    <mergeCell ref="G6:H6"/>
    <mergeCell ref="I6:J6"/>
    <mergeCell ref="K6:K7"/>
    <mergeCell ref="A730:K730"/>
    <mergeCell ref="A733:K733"/>
  </mergeCells>
  <printOptions/>
  <pageMargins left="0.7" right="0.7" top="0.75" bottom="0.75"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4:G53"/>
  <sheetViews>
    <sheetView workbookViewId="0" topLeftCell="A31">
      <selection activeCell="O52" sqref="O52"/>
    </sheetView>
  </sheetViews>
  <sheetFormatPr defaultColWidth="9.140625" defaultRowHeight="15"/>
  <cols>
    <col min="4" max="4" width="13.28125" style="0" customWidth="1"/>
    <col min="5" max="5" width="20.8515625" style="0" customWidth="1"/>
    <col min="6" max="6" width="13.7109375" style="1" customWidth="1"/>
  </cols>
  <sheetData>
    <row r="4" spans="5:6" ht="15.75">
      <c r="E4" s="2" t="s">
        <v>0</v>
      </c>
      <c r="F4" s="3" t="s">
        <v>1</v>
      </c>
    </row>
    <row r="5" ht="15.75">
      <c r="A5" s="4" t="s">
        <v>2</v>
      </c>
    </row>
    <row r="6" spans="2:6" ht="15.75">
      <c r="B6" t="s">
        <v>3</v>
      </c>
      <c r="E6" s="5">
        <f>'Haver data'!C74</f>
        <v>3.4237952049991685</v>
      </c>
      <c r="F6" s="6">
        <f>'Haver data'!C72</f>
        <v>3.367731395908177</v>
      </c>
    </row>
    <row r="7" spans="2:6" ht="15.75">
      <c r="B7" t="s">
        <v>4</v>
      </c>
      <c r="E7" s="5">
        <f>'Haver data'!F74</f>
        <v>1.2496705151585332</v>
      </c>
      <c r="F7" s="6">
        <f>'Haver data'!F72</f>
        <v>1.2015187539978656</v>
      </c>
    </row>
    <row r="8" spans="2:7" ht="15.75">
      <c r="B8" t="s">
        <v>5</v>
      </c>
      <c r="E8" s="5">
        <f>'Haver data'!K74</f>
        <v>1.268723777281914</v>
      </c>
      <c r="F8" s="6">
        <f>'Haver data'!K72</f>
        <v>1.266768625040454</v>
      </c>
      <c r="G8" t="s">
        <v>6</v>
      </c>
    </row>
    <row r="9" spans="2:7" ht="15.75">
      <c r="B9" t="s">
        <v>7</v>
      </c>
      <c r="E9" s="5">
        <f>100*LN('BLS Total Economy Hours'!$D$57/'BLS Total Economy Hours'!$D$14)/43</f>
        <v>1.6169672777859094</v>
      </c>
      <c r="F9" s="6">
        <f>100*LN('BLS Total Economy Hours'!$D$71/'BLS Total Economy Hours'!$D$14)/57</f>
        <v>1.53713554670093</v>
      </c>
      <c r="G9" t="s">
        <v>8</v>
      </c>
    </row>
    <row r="10" spans="2:7" ht="15.75">
      <c r="B10" t="s">
        <v>9</v>
      </c>
      <c r="E10" s="5">
        <f>100*LN('BLS Total Economy Hours'!$C$57/'BLS Total Economy Hours'!$C$14)/43</f>
        <v>1.382049739096273</v>
      </c>
      <c r="F10" s="6">
        <f>100*LN('BLS Total Economy Hours'!$C$71/'BLS Total Economy Hours'!$C$14)/57</f>
        <v>1.3430698232912894</v>
      </c>
      <c r="G10" t="s">
        <v>8</v>
      </c>
    </row>
    <row r="11" spans="5:6" ht="15.75">
      <c r="E11" s="5"/>
      <c r="F11" s="6"/>
    </row>
    <row r="12" spans="2:6" ht="15.75">
      <c r="B12" t="s">
        <v>10</v>
      </c>
      <c r="E12" s="5">
        <f>E6-E7</f>
        <v>2.1741246898406352</v>
      </c>
      <c r="F12" s="6">
        <f>F6-F7</f>
        <v>2.1662126419103114</v>
      </c>
    </row>
    <row r="13" spans="2:6" ht="15.75">
      <c r="B13" t="s">
        <v>11</v>
      </c>
      <c r="E13" s="5">
        <f>E6-E8</f>
        <v>2.1550714277172545</v>
      </c>
      <c r="F13" s="6">
        <f>F6-F8</f>
        <v>2.100962770867723</v>
      </c>
    </row>
    <row r="14" spans="2:6" s="7" customFormat="1" ht="15.75">
      <c r="B14" s="7" t="s">
        <v>12</v>
      </c>
      <c r="E14" s="8">
        <f>E6-E10</f>
        <v>2.0417454659028955</v>
      </c>
      <c r="F14" s="9">
        <f>F6-F10</f>
        <v>2.0246615726168873</v>
      </c>
    </row>
    <row r="15" spans="5:6" s="7" customFormat="1" ht="15.75">
      <c r="E15" s="8"/>
      <c r="F15" s="9"/>
    </row>
    <row r="16" spans="1:6" ht="15.75">
      <c r="A16" s="10" t="s">
        <v>13</v>
      </c>
      <c r="E16" s="5"/>
      <c r="F16" s="6"/>
    </row>
    <row r="17" spans="2:7" ht="15.75">
      <c r="B17" t="s">
        <v>14</v>
      </c>
      <c r="E17" s="5">
        <f>AVERAGE('Haver data'!W9:W51)</f>
        <v>3.424792530985787</v>
      </c>
      <c r="F17" s="6">
        <f>AVERAGE('Haver data'!W9:W65)</f>
        <v>3.370023914355536</v>
      </c>
      <c r="G17" t="s">
        <v>15</v>
      </c>
    </row>
    <row r="18" spans="2:6" ht="15.75">
      <c r="B18" t="s">
        <v>16</v>
      </c>
      <c r="E18" s="11">
        <f>E17-E6</f>
        <v>0.0009973259866185025</v>
      </c>
      <c r="F18" s="12">
        <f>F17-F6</f>
        <v>0.0022925184473590043</v>
      </c>
    </row>
    <row r="19" spans="2:7" ht="15.75">
      <c r="B19" t="s">
        <v>17</v>
      </c>
      <c r="E19" s="5">
        <f>'Jorgenson-Ho-Samuels'!J9</f>
        <v>0.4115587659913145</v>
      </c>
      <c r="F19" s="6">
        <f>'Jorgenson-Ho-Samuels'!J10</f>
        <v>0.41406636684508025</v>
      </c>
      <c r="G19" t="s">
        <v>18</v>
      </c>
    </row>
    <row r="20" spans="2:6" s="13" customFormat="1" ht="15.75">
      <c r="B20" s="13" t="s">
        <v>19</v>
      </c>
      <c r="E20" s="14">
        <f>AVERAGE('Fernald-TFP-annual'!H8:H50)</f>
        <v>0.3272093023255813</v>
      </c>
      <c r="F20" s="15">
        <f>AVERAGE('Fernald-TFP-annual'!H8:H64)</f>
        <v>0.3231578947368421</v>
      </c>
    </row>
    <row r="21" spans="2:7" ht="15.75">
      <c r="B21" t="s">
        <v>20</v>
      </c>
      <c r="E21" s="5">
        <f>E19</f>
        <v>0.4115587659913145</v>
      </c>
      <c r="F21" s="6">
        <f>F19</f>
        <v>0.41406636684508025</v>
      </c>
      <c r="G21" t="s">
        <v>21</v>
      </c>
    </row>
    <row r="23" spans="2:7" ht="15.75">
      <c r="B23" t="s">
        <v>22</v>
      </c>
      <c r="E23" s="5">
        <f>E6-E32*E17-(1-E32)*(E21+E10)</f>
        <v>1.109319982550906</v>
      </c>
      <c r="F23" s="6">
        <f>F6-F32*F17-(1-F32)*(F21+F10)</f>
        <v>1.0897437044851697</v>
      </c>
      <c r="G23" t="s">
        <v>23</v>
      </c>
    </row>
    <row r="24" spans="2:7" ht="15.75">
      <c r="B24" s="13" t="s">
        <v>24</v>
      </c>
      <c r="C24" s="13"/>
      <c r="D24" s="13"/>
      <c r="E24" s="14">
        <f>E23*(1/(1-$E$32))</f>
        <v>1.6297188391398953</v>
      </c>
      <c r="F24" s="15">
        <f>F23*(1/(1-$D$32))</f>
        <v>1.6095017789696928</v>
      </c>
      <c r="G24" s="5" t="s">
        <v>25</v>
      </c>
    </row>
    <row r="25" spans="2:7" ht="15.75">
      <c r="B25" t="s">
        <v>26</v>
      </c>
      <c r="E25" s="5">
        <f>100*LN('Updated R&amp;D intensity'!Y52/'Updated R&amp;D intensity'!Y9)/43</f>
        <v>4.915679118308913</v>
      </c>
      <c r="F25" s="6">
        <f>100*LN('Updated R&amp;D intensity'!Y66/'Updated R&amp;D intensity'!Y9)/57</f>
        <v>4.200949590963555</v>
      </c>
      <c r="G25" t="s">
        <v>27</v>
      </c>
    </row>
    <row r="26" spans="2:7" ht="15.75">
      <c r="B26" t="s">
        <v>28</v>
      </c>
      <c r="E26" s="5">
        <f>100*LN('Updated R&amp;D intensity'!AF52/'Updated R&amp;D intensity'!AF9)/43</f>
        <v>1.217816856607437</v>
      </c>
      <c r="F26" s="6">
        <f>100*LN('Updated R&amp;D intensity'!AF66/'Updated R&amp;D intensity'!AF9)/57</f>
        <v>1.1300713435759149</v>
      </c>
      <c r="G26" t="s">
        <v>29</v>
      </c>
    </row>
    <row r="27" spans="5:6" ht="15.75">
      <c r="E27" s="5"/>
      <c r="F27" s="6"/>
    </row>
    <row r="28" spans="2:7" ht="15.75">
      <c r="B28" t="s">
        <v>30</v>
      </c>
      <c r="E28" s="5">
        <f>100*LN('Updated R&amp;D intensity'!AH52/'Updated R&amp;D intensity'!AH9)/43</f>
        <v>3.697862261701476</v>
      </c>
      <c r="F28" s="6">
        <f>100*LN('Updated R&amp;D intensity'!AH66/'Updated R&amp;D intensity'!AH9)/57</f>
        <v>3.0708782473876406</v>
      </c>
      <c r="G28" s="5" t="s">
        <v>31</v>
      </c>
    </row>
    <row r="29" spans="2:7" ht="15.75">
      <c r="B29" t="s">
        <v>32</v>
      </c>
      <c r="E29" s="14">
        <f>E25-E26</f>
        <v>3.697862261701476</v>
      </c>
      <c r="F29" s="15">
        <f>F25-F26</f>
        <v>3.07087824738764</v>
      </c>
      <c r="G29" s="5" t="s">
        <v>33</v>
      </c>
    </row>
    <row r="30" spans="5:7" ht="15.75">
      <c r="E30" s="14"/>
      <c r="F30" s="15"/>
      <c r="G30" s="5"/>
    </row>
    <row r="31" spans="1:7" ht="15.75">
      <c r="A31" s="4" t="s">
        <v>34</v>
      </c>
      <c r="E31" s="14"/>
      <c r="F31" s="15"/>
      <c r="G31" s="5"/>
    </row>
    <row r="32" spans="2:7" ht="15.75">
      <c r="B32" t="s">
        <v>35</v>
      </c>
      <c r="D32" s="5">
        <f>AVERAGE('Fernald-TFP-annual'!K7:K64)</f>
        <v>0.3229310344827586</v>
      </c>
      <c r="E32" s="5">
        <f>AVERAGE('Fernald-TFP-annual'!K7:K50)</f>
        <v>0.3193181818181819</v>
      </c>
      <c r="F32" s="6">
        <f>AVERAGE('Fernald-TFP-annual'!K7:K64)</f>
        <v>0.3229310344827586</v>
      </c>
      <c r="G32" t="s">
        <v>36</v>
      </c>
    </row>
    <row r="33" spans="4:6" ht="15.75">
      <c r="D33" s="5"/>
      <c r="E33" s="5"/>
      <c r="F33" s="6"/>
    </row>
    <row r="34" spans="1:6" ht="15.75">
      <c r="A34" s="4" t="s">
        <v>37</v>
      </c>
      <c r="E34" s="5"/>
      <c r="F34" s="6"/>
    </row>
    <row r="35" spans="1:7" ht="15.75">
      <c r="A35" s="4"/>
      <c r="B35" t="s">
        <v>12</v>
      </c>
      <c r="E35" s="5">
        <f>E14</f>
        <v>2.0417454659028955</v>
      </c>
      <c r="F35" s="6">
        <f>F14</f>
        <v>2.0246615726168873</v>
      </c>
      <c r="G35" t="s">
        <v>38</v>
      </c>
    </row>
    <row r="36" spans="1:6" ht="15.75">
      <c r="A36" s="4"/>
      <c r="E36" s="5"/>
      <c r="F36" s="6"/>
    </row>
    <row r="37" spans="1:7" ht="15.75">
      <c r="A37" s="4"/>
      <c r="B37" s="7" t="s">
        <v>39</v>
      </c>
      <c r="E37" s="5">
        <v>0.4</v>
      </c>
      <c r="F37" s="6">
        <v>0.4</v>
      </c>
      <c r="G37" t="s">
        <v>40</v>
      </c>
    </row>
    <row r="38" spans="1:6" ht="15.75">
      <c r="A38" s="4"/>
      <c r="B38" s="7"/>
      <c r="E38" s="5"/>
      <c r="F38" s="6"/>
    </row>
    <row r="39" spans="3:6" ht="15.75">
      <c r="C39" t="s">
        <v>41</v>
      </c>
      <c r="E39" s="5">
        <f>E18*($E$32/(1-$E$32))</f>
        <v>0.00046786077168580847</v>
      </c>
      <c r="F39" s="6">
        <f>F18*($F$32/(1-$F$32))</f>
        <v>0.0010934268021144423</v>
      </c>
    </row>
    <row r="40" spans="3:6" ht="15.75">
      <c r="C40" t="s">
        <v>42</v>
      </c>
      <c r="E40" s="5">
        <f>E21</f>
        <v>0.4115587659913145</v>
      </c>
      <c r="F40" s="6">
        <f>F21</f>
        <v>0.41406636684508025</v>
      </c>
    </row>
    <row r="41" spans="3:7" ht="15.75">
      <c r="C41" t="s">
        <v>30</v>
      </c>
      <c r="E41" s="5">
        <f>E29*$E$37</f>
        <v>1.4791449046805905</v>
      </c>
      <c r="F41" s="6">
        <f>F29*$F$37</f>
        <v>1.2283512989550562</v>
      </c>
      <c r="G41" t="s">
        <v>43</v>
      </c>
    </row>
    <row r="42" spans="3:7" ht="15.75">
      <c r="C42" t="s">
        <v>4</v>
      </c>
      <c r="E42" s="5">
        <f>$E$37*E26</f>
        <v>0.48712674264297484</v>
      </c>
      <c r="F42" s="6">
        <f>$F$37*F26</f>
        <v>0.452028537430366</v>
      </c>
      <c r="G42" t="s">
        <v>43</v>
      </c>
    </row>
    <row r="43" spans="3:6" ht="15.75">
      <c r="C43" s="7" t="s">
        <v>44</v>
      </c>
      <c r="D43" s="7"/>
      <c r="E43" s="8">
        <f>SUM(E39:E42)</f>
        <v>2.3782982740865655</v>
      </c>
      <c r="F43" s="9">
        <f>SUM(F39:F42)</f>
        <v>2.095539630032617</v>
      </c>
    </row>
    <row r="44" spans="5:6" ht="15.75">
      <c r="E44" s="5"/>
      <c r="F44" s="6"/>
    </row>
    <row r="45" spans="2:7" ht="18.75">
      <c r="B45" s="16" t="s">
        <v>45</v>
      </c>
      <c r="C45" s="17"/>
      <c r="D45" s="17"/>
      <c r="E45" s="18">
        <f>E24/E25</f>
        <v>0.33153482965758546</v>
      </c>
      <c r="F45" s="18">
        <f>F24/F25</f>
        <v>0.3831280866668357</v>
      </c>
      <c r="G45" t="s">
        <v>46</v>
      </c>
    </row>
    <row r="46" spans="2:6" ht="18.75">
      <c r="B46" s="17"/>
      <c r="C46" s="17"/>
      <c r="D46" s="17"/>
      <c r="E46" s="18"/>
      <c r="F46" s="18"/>
    </row>
    <row r="47" spans="2:7" ht="18.75">
      <c r="B47" s="17"/>
      <c r="C47" s="17" t="s">
        <v>41</v>
      </c>
      <c r="D47" s="17"/>
      <c r="E47" s="19">
        <f>E39</f>
        <v>0.00046786077168580847</v>
      </c>
      <c r="F47" s="19">
        <f>F39</f>
        <v>0.0010934268021144423</v>
      </c>
      <c r="G47" s="20">
        <f>100*F47/$F$51</f>
        <v>0.05400541092411712</v>
      </c>
    </row>
    <row r="48" spans="2:7" ht="18.75">
      <c r="B48" s="17"/>
      <c r="C48" s="17" t="s">
        <v>42</v>
      </c>
      <c r="D48" s="17"/>
      <c r="E48" s="19">
        <f>E40</f>
        <v>0.4115587659913145</v>
      </c>
      <c r="F48" s="19">
        <f>F40</f>
        <v>0.41406636684508025</v>
      </c>
      <c r="G48" s="20">
        <f>100*F48/$F$51</f>
        <v>20.451139708741387</v>
      </c>
    </row>
    <row r="49" spans="2:7" ht="18.75">
      <c r="B49" s="17"/>
      <c r="C49" s="17" t="s">
        <v>30</v>
      </c>
      <c r="D49" s="17"/>
      <c r="E49" s="19">
        <f>E45*E28</f>
        <v>1.2259701350304124</v>
      </c>
      <c r="F49" s="19">
        <f>F45*F28</f>
        <v>1.1765397073084325</v>
      </c>
      <c r="G49" s="20">
        <f>100*F49/$F$51</f>
        <v>58.110437972492726</v>
      </c>
    </row>
    <row r="50" spans="2:7" ht="18.75">
      <c r="B50" s="17"/>
      <c r="C50" s="17" t="s">
        <v>4</v>
      </c>
      <c r="D50" s="17"/>
      <c r="E50" s="19">
        <f>E45*E26</f>
        <v>0.4037487041094828</v>
      </c>
      <c r="F50" s="19">
        <f>F45*F26</f>
        <v>0.43296207166126055</v>
      </c>
      <c r="G50" s="20">
        <f>100*F50/$F$51</f>
        <v>21.38441690784175</v>
      </c>
    </row>
    <row r="51" spans="2:7" ht="18.75">
      <c r="B51" s="17"/>
      <c r="C51" s="17" t="s">
        <v>44</v>
      </c>
      <c r="D51" s="17"/>
      <c r="E51" s="19">
        <f>SUM(E47:E50)</f>
        <v>2.0417454659028955</v>
      </c>
      <c r="F51" s="19">
        <f>SUM(F47:F50)</f>
        <v>2.024661572616888</v>
      </c>
      <c r="G51" s="20">
        <f>100*F51/$F$51</f>
        <v>100</v>
      </c>
    </row>
    <row r="52" spans="2:6" ht="15.75">
      <c r="B52" s="21"/>
      <c r="C52" s="21"/>
      <c r="D52" s="21"/>
      <c r="E52" s="21"/>
      <c r="F52" s="22"/>
    </row>
    <row r="53" spans="2:7" ht="15.75">
      <c r="B53" s="21"/>
      <c r="C53" s="21" t="s">
        <v>47</v>
      </c>
      <c r="D53" s="21"/>
      <c r="E53" s="23">
        <f>E35-E51</f>
        <v>0</v>
      </c>
      <c r="F53" s="24">
        <f>F35-F51</f>
        <v>0</v>
      </c>
      <c r="G53" t="s">
        <v>48</v>
      </c>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AI71"/>
  <sheetViews>
    <sheetView zoomScale="115" zoomScaleNormal="115" workbookViewId="0" topLeftCell="A1">
      <pane xSplit="2" ySplit="8" topLeftCell="Y9" activePane="bottomRight" state="frozen"/>
      <selection pane="topLeft" activeCell="A1" sqref="A1"/>
      <selection pane="topRight" activeCell="Y1" sqref="Y1"/>
      <selection pane="bottomLeft" activeCell="A9" sqref="A9"/>
      <selection pane="bottomRight" activeCell="N14" sqref="N14"/>
    </sheetView>
  </sheetViews>
  <sheetFormatPr defaultColWidth="9.140625" defaultRowHeight="15"/>
  <cols>
    <col min="31" max="31" width="9.8515625" style="0" customWidth="1"/>
    <col min="34" max="34" width="9.140625" style="25" customWidth="1"/>
  </cols>
  <sheetData>
    <row r="1" spans="1:25" ht="15">
      <c r="A1" s="26"/>
      <c r="B1" s="27" t="s">
        <v>49</v>
      </c>
      <c r="T1" s="28" t="s">
        <v>50</v>
      </c>
      <c r="U1" s="28"/>
      <c r="V1" s="28"/>
      <c r="W1" s="28"/>
      <c r="X1" s="28"/>
      <c r="Y1" s="28"/>
    </row>
    <row r="2" spans="1:2" ht="15">
      <c r="A2" s="29"/>
      <c r="B2" s="30" t="s">
        <v>51</v>
      </c>
    </row>
    <row r="4" spans="2:18" ht="15">
      <c r="B4" s="28" t="s">
        <v>52</v>
      </c>
      <c r="C4" s="28"/>
      <c r="D4" s="28"/>
      <c r="E4" s="28"/>
      <c r="F4" s="28"/>
      <c r="G4" s="28"/>
      <c r="H4" s="28"/>
      <c r="I4" s="28"/>
      <c r="J4" s="28"/>
      <c r="K4" s="28"/>
      <c r="L4" s="28"/>
      <c r="N4" s="28" t="s">
        <v>53</v>
      </c>
      <c r="O4" s="28"/>
      <c r="P4" s="28"/>
      <c r="Q4" s="28"/>
      <c r="R4" s="28"/>
    </row>
    <row r="5" spans="3:18" ht="15">
      <c r="C5" s="31"/>
      <c r="D5" s="31"/>
      <c r="E5" s="31"/>
      <c r="F5" s="31"/>
      <c r="G5" s="31"/>
      <c r="H5" s="31"/>
      <c r="I5" s="31"/>
      <c r="J5" s="31"/>
      <c r="K5" s="31"/>
      <c r="L5" s="31"/>
      <c r="N5" s="31"/>
      <c r="O5" s="31"/>
      <c r="P5" s="31"/>
      <c r="Q5" s="31"/>
      <c r="R5" s="31"/>
    </row>
    <row r="6" spans="10:32" ht="15">
      <c r="J6" t="s">
        <v>54</v>
      </c>
      <c r="K6" t="s">
        <v>55</v>
      </c>
      <c r="L6" t="s">
        <v>56</v>
      </c>
      <c r="AF6">
        <f>AF30/K30</f>
        <v>0.9943006823336007</v>
      </c>
    </row>
    <row r="7" spans="2:32" ht="15">
      <c r="B7" t="s">
        <v>57</v>
      </c>
      <c r="I7" t="s">
        <v>58</v>
      </c>
      <c r="J7" t="s">
        <v>59</v>
      </c>
      <c r="K7" t="s">
        <v>60</v>
      </c>
      <c r="L7" t="s">
        <v>61</v>
      </c>
      <c r="U7">
        <f>O40/D40</f>
        <v>1.0280673616680032</v>
      </c>
      <c r="V7">
        <f>P40/E40</f>
        <v>1.262459807073955</v>
      </c>
      <c r="AA7" s="28" t="s">
        <v>62</v>
      </c>
      <c r="AB7" s="28"/>
      <c r="AC7" s="28"/>
      <c r="AD7" s="28"/>
      <c r="AE7" s="28"/>
      <c r="AF7" s="28"/>
    </row>
    <row r="8" spans="3:34" ht="30">
      <c r="C8" t="s">
        <v>63</v>
      </c>
      <c r="D8" t="s">
        <v>64</v>
      </c>
      <c r="E8" t="s">
        <v>65</v>
      </c>
      <c r="F8" t="s">
        <v>66</v>
      </c>
      <c r="G8" t="s">
        <v>67</v>
      </c>
      <c r="H8" t="s">
        <v>68</v>
      </c>
      <c r="N8" t="s">
        <v>63</v>
      </c>
      <c r="O8" t="s">
        <v>64</v>
      </c>
      <c r="P8" t="s">
        <v>65</v>
      </c>
      <c r="Q8" t="s">
        <v>66</v>
      </c>
      <c r="R8" t="s">
        <v>67</v>
      </c>
      <c r="T8" t="s">
        <v>63</v>
      </c>
      <c r="U8" t="s">
        <v>64</v>
      </c>
      <c r="V8" t="s">
        <v>65</v>
      </c>
      <c r="W8" t="s">
        <v>66</v>
      </c>
      <c r="X8" t="s">
        <v>67</v>
      </c>
      <c r="Y8" t="s">
        <v>69</v>
      </c>
      <c r="AA8" t="s">
        <v>63</v>
      </c>
      <c r="AB8" t="s">
        <v>64</v>
      </c>
      <c r="AC8" t="s">
        <v>65</v>
      </c>
      <c r="AD8" t="s">
        <v>66</v>
      </c>
      <c r="AE8" t="s">
        <v>67</v>
      </c>
      <c r="AF8" t="s">
        <v>70</v>
      </c>
      <c r="AG8" s="32" t="s">
        <v>71</v>
      </c>
      <c r="AH8" s="25" t="s">
        <v>72</v>
      </c>
    </row>
    <row r="9" spans="2:34" ht="15">
      <c r="B9">
        <v>1950</v>
      </c>
      <c r="C9">
        <v>14.8</v>
      </c>
      <c r="D9">
        <v>19.6</v>
      </c>
      <c r="E9">
        <v>34.8</v>
      </c>
      <c r="F9">
        <v>22.5</v>
      </c>
      <c r="G9">
        <v>159.7</v>
      </c>
      <c r="I9">
        <v>1950</v>
      </c>
      <c r="J9" s="20">
        <f>SUM(C9:G9)</f>
        <v>251.4</v>
      </c>
      <c r="K9">
        <v>159403</v>
      </c>
      <c r="L9" s="33">
        <f>100*J9/K9</f>
        <v>0.15771346837888872</v>
      </c>
      <c r="T9" s="26">
        <f>C9</f>
        <v>14.8</v>
      </c>
      <c r="U9" s="34">
        <f aca="true" t="shared" si="0" ref="U9:U38">D9*U$7</f>
        <v>20.150120288692865</v>
      </c>
      <c r="V9" s="34">
        <f aca="true" t="shared" si="1" ref="V9:V38">E9*V$7</f>
        <v>43.933601286173634</v>
      </c>
      <c r="W9" s="26">
        <f>F9</f>
        <v>22.5</v>
      </c>
      <c r="X9" s="26">
        <f>G9</f>
        <v>159.7</v>
      </c>
      <c r="Y9" s="35">
        <f>SUM(T9:X9)</f>
        <v>261.0837215748665</v>
      </c>
      <c r="AF9">
        <f aca="true" t="shared" si="2" ref="AF9:AF28">K9*AF$6</f>
        <v>158494.51166602294</v>
      </c>
      <c r="AH9" s="36">
        <f aca="true" t="shared" si="3" ref="AH9:AH66">100*Y9/AF9</f>
        <v>0.16472729486369717</v>
      </c>
    </row>
    <row r="10" spans="2:34" ht="15">
      <c r="B10">
        <v>1951</v>
      </c>
      <c r="C10">
        <v>16.5</v>
      </c>
      <c r="D10">
        <v>22</v>
      </c>
      <c r="E10">
        <v>39.6</v>
      </c>
      <c r="F10">
        <v>25.1</v>
      </c>
      <c r="G10">
        <v>176.9</v>
      </c>
      <c r="I10">
        <v>1951</v>
      </c>
      <c r="J10" s="20">
        <f aca="true" t="shared" si="4" ref="J10:J52">SUM(C10:G10)</f>
        <v>280.1</v>
      </c>
      <c r="K10">
        <v>161570</v>
      </c>
      <c r="L10">
        <v>0.173</v>
      </c>
      <c r="T10" s="26">
        <f aca="true" t="shared" si="5" ref="T10:T52">C10</f>
        <v>16.5</v>
      </c>
      <c r="U10" s="34">
        <f t="shared" si="0"/>
        <v>22.617481956696068</v>
      </c>
      <c r="V10" s="34">
        <f t="shared" si="1"/>
        <v>49.99340836012862</v>
      </c>
      <c r="W10" s="26">
        <f aca="true" t="shared" si="6" ref="W10:W39">F10</f>
        <v>25.1</v>
      </c>
      <c r="X10" s="26">
        <f aca="true" t="shared" si="7" ref="X10:X39">G10</f>
        <v>176.9</v>
      </c>
      <c r="Y10" s="35">
        <f aca="true" t="shared" si="8" ref="Y10:Y66">SUM(T10:X10)</f>
        <v>291.1108903168247</v>
      </c>
      <c r="AF10">
        <f t="shared" si="2"/>
        <v>160649.16124463986</v>
      </c>
      <c r="AH10" s="36">
        <f t="shared" si="3"/>
        <v>0.18120909443997343</v>
      </c>
    </row>
    <row r="11" spans="2:34" ht="15">
      <c r="B11">
        <v>1952</v>
      </c>
      <c r="C11">
        <v>18.2</v>
      </c>
      <c r="D11">
        <v>24.5</v>
      </c>
      <c r="E11">
        <v>44.6</v>
      </c>
      <c r="F11">
        <v>27.7</v>
      </c>
      <c r="G11">
        <v>207.2</v>
      </c>
      <c r="I11">
        <v>1952</v>
      </c>
      <c r="J11" s="20">
        <f t="shared" si="4"/>
        <v>322.2</v>
      </c>
      <c r="K11">
        <v>163019</v>
      </c>
      <c r="L11">
        <v>0.198</v>
      </c>
      <c r="T11" s="26">
        <f t="shared" si="5"/>
        <v>18.2</v>
      </c>
      <c r="U11" s="34">
        <f t="shared" si="0"/>
        <v>25.187650360866076</v>
      </c>
      <c r="V11" s="34">
        <f t="shared" si="1"/>
        <v>56.305707395498395</v>
      </c>
      <c r="W11" s="26">
        <f t="shared" si="6"/>
        <v>27.7</v>
      </c>
      <c r="X11" s="26">
        <f t="shared" si="7"/>
        <v>207.2</v>
      </c>
      <c r="Y11" s="35">
        <f t="shared" si="8"/>
        <v>334.59335775636447</v>
      </c>
      <c r="AF11">
        <f t="shared" si="2"/>
        <v>162089.90293334125</v>
      </c>
      <c r="AH11" s="36">
        <f t="shared" si="3"/>
        <v>0.20642455310369612</v>
      </c>
    </row>
    <row r="12" spans="2:34" ht="15">
      <c r="B12">
        <v>1953</v>
      </c>
      <c r="C12">
        <v>19.9</v>
      </c>
      <c r="D12">
        <v>27.1</v>
      </c>
      <c r="E12">
        <v>49.7</v>
      </c>
      <c r="F12">
        <v>30.3</v>
      </c>
      <c r="G12">
        <v>230.5</v>
      </c>
      <c r="I12">
        <v>1953</v>
      </c>
      <c r="J12" s="20">
        <f t="shared" si="4"/>
        <v>357.5</v>
      </c>
      <c r="K12">
        <v>165091</v>
      </c>
      <c r="L12">
        <v>0.216</v>
      </c>
      <c r="T12" s="26">
        <f t="shared" si="5"/>
        <v>19.9</v>
      </c>
      <c r="U12" s="34">
        <f t="shared" si="0"/>
        <v>27.860625501202886</v>
      </c>
      <c r="V12" s="34">
        <f t="shared" si="1"/>
        <v>62.744252411575566</v>
      </c>
      <c r="W12" s="26">
        <f t="shared" si="6"/>
        <v>30.3</v>
      </c>
      <c r="X12" s="26">
        <f t="shared" si="7"/>
        <v>230.5</v>
      </c>
      <c r="Y12" s="35">
        <f t="shared" si="8"/>
        <v>371.3048779127784</v>
      </c>
      <c r="AF12">
        <f t="shared" si="2"/>
        <v>164150.09394713648</v>
      </c>
      <c r="AH12" s="36">
        <f t="shared" si="3"/>
        <v>0.22619839500814104</v>
      </c>
    </row>
    <row r="13" spans="2:34" ht="15">
      <c r="B13">
        <v>1954</v>
      </c>
      <c r="C13">
        <v>21.6</v>
      </c>
      <c r="D13">
        <v>29.7</v>
      </c>
      <c r="E13">
        <v>55</v>
      </c>
      <c r="F13">
        <v>32.9</v>
      </c>
      <c r="G13">
        <v>246.6</v>
      </c>
      <c r="I13">
        <v>1954</v>
      </c>
      <c r="J13" s="20">
        <f t="shared" si="4"/>
        <v>385.8</v>
      </c>
      <c r="K13">
        <v>165178</v>
      </c>
      <c r="L13">
        <v>0.234</v>
      </c>
      <c r="T13" s="26">
        <f t="shared" si="5"/>
        <v>21.6</v>
      </c>
      <c r="U13" s="34">
        <f t="shared" si="0"/>
        <v>30.533600641539692</v>
      </c>
      <c r="V13" s="34">
        <f t="shared" si="1"/>
        <v>69.43528938906752</v>
      </c>
      <c r="W13" s="26">
        <f t="shared" si="6"/>
        <v>32.9</v>
      </c>
      <c r="X13" s="26">
        <f t="shared" si="7"/>
        <v>246.6</v>
      </c>
      <c r="Y13" s="35">
        <f t="shared" si="8"/>
        <v>401.06889003060724</v>
      </c>
      <c r="AF13">
        <f t="shared" si="2"/>
        <v>164236.5981064995</v>
      </c>
      <c r="AH13" s="36">
        <f t="shared" si="3"/>
        <v>0.24420189814850732</v>
      </c>
    </row>
    <row r="14" spans="2:34" ht="15">
      <c r="B14">
        <v>1955</v>
      </c>
      <c r="C14">
        <v>23.3</v>
      </c>
      <c r="D14">
        <v>32.3</v>
      </c>
      <c r="E14">
        <v>60.6</v>
      </c>
      <c r="F14">
        <v>35.5</v>
      </c>
      <c r="G14">
        <v>251.7</v>
      </c>
      <c r="I14">
        <v>1955</v>
      </c>
      <c r="J14" s="20">
        <f t="shared" si="4"/>
        <v>403.40000000000003</v>
      </c>
      <c r="K14">
        <v>168431</v>
      </c>
      <c r="L14">
        <v>0.24</v>
      </c>
      <c r="T14" s="26">
        <f t="shared" si="5"/>
        <v>23.3</v>
      </c>
      <c r="U14" s="34">
        <f t="shared" si="0"/>
        <v>33.2065757818765</v>
      </c>
      <c r="V14" s="34">
        <f t="shared" si="1"/>
        <v>76.50506430868167</v>
      </c>
      <c r="W14" s="26">
        <f t="shared" si="6"/>
        <v>35.5</v>
      </c>
      <c r="X14" s="26">
        <f t="shared" si="7"/>
        <v>251.7</v>
      </c>
      <c r="Y14" s="35">
        <f t="shared" si="8"/>
        <v>420.2116400905582</v>
      </c>
      <c r="AF14">
        <f t="shared" si="2"/>
        <v>167471.0582261307</v>
      </c>
      <c r="AH14" s="36">
        <f t="shared" si="3"/>
        <v>0.250915975895465</v>
      </c>
    </row>
    <row r="15" spans="2:34" ht="15">
      <c r="B15">
        <v>1956</v>
      </c>
      <c r="C15">
        <v>25.1</v>
      </c>
      <c r="D15">
        <v>35.1</v>
      </c>
      <c r="E15">
        <v>66.1</v>
      </c>
      <c r="F15">
        <v>38.3</v>
      </c>
      <c r="G15">
        <v>273.9</v>
      </c>
      <c r="I15">
        <v>1956</v>
      </c>
      <c r="J15" s="20">
        <f t="shared" si="4"/>
        <v>438.5</v>
      </c>
      <c r="K15">
        <v>171252</v>
      </c>
      <c r="L15">
        <v>0.256</v>
      </c>
      <c r="T15" s="26">
        <f t="shared" si="5"/>
        <v>25.1</v>
      </c>
      <c r="U15" s="34">
        <f t="shared" si="0"/>
        <v>36.085164394546915</v>
      </c>
      <c r="V15" s="34">
        <f t="shared" si="1"/>
        <v>83.44859324758842</v>
      </c>
      <c r="W15" s="26">
        <f t="shared" si="6"/>
        <v>38.3</v>
      </c>
      <c r="X15" s="26">
        <f t="shared" si="7"/>
        <v>273.9</v>
      </c>
      <c r="Y15" s="35">
        <f t="shared" si="8"/>
        <v>456.8337576421353</v>
      </c>
      <c r="AF15">
        <f t="shared" si="2"/>
        <v>170275.98045099378</v>
      </c>
      <c r="AH15" s="36">
        <f t="shared" si="3"/>
        <v>0.26829019362106343</v>
      </c>
    </row>
    <row r="16" spans="2:34" ht="15">
      <c r="B16">
        <v>1957</v>
      </c>
      <c r="C16">
        <v>26.9</v>
      </c>
      <c r="D16">
        <v>37.9</v>
      </c>
      <c r="E16">
        <v>71.7</v>
      </c>
      <c r="F16">
        <v>41.1</v>
      </c>
      <c r="G16">
        <v>312.3</v>
      </c>
      <c r="I16">
        <v>1957</v>
      </c>
      <c r="J16" s="20">
        <f t="shared" si="4"/>
        <v>489.9</v>
      </c>
      <c r="K16">
        <v>172718</v>
      </c>
      <c r="L16">
        <v>0.284</v>
      </c>
      <c r="T16" s="26">
        <f t="shared" si="5"/>
        <v>26.9</v>
      </c>
      <c r="U16" s="34">
        <f t="shared" si="0"/>
        <v>38.96375300721732</v>
      </c>
      <c r="V16" s="34">
        <f t="shared" si="1"/>
        <v>90.51836816720258</v>
      </c>
      <c r="W16" s="26">
        <f t="shared" si="6"/>
        <v>41.1</v>
      </c>
      <c r="X16" s="26">
        <f t="shared" si="7"/>
        <v>312.3</v>
      </c>
      <c r="Y16" s="35">
        <f t="shared" si="8"/>
        <v>509.7821211744199</v>
      </c>
      <c r="AF16">
        <f t="shared" si="2"/>
        <v>171733.62525129484</v>
      </c>
      <c r="AH16" s="36">
        <f t="shared" si="3"/>
        <v>0.29684467466896164</v>
      </c>
    </row>
    <row r="17" spans="2:34" ht="15">
      <c r="B17">
        <v>1958</v>
      </c>
      <c r="C17">
        <v>28.7</v>
      </c>
      <c r="D17">
        <v>40.8</v>
      </c>
      <c r="E17">
        <v>77.4</v>
      </c>
      <c r="F17">
        <v>43.9</v>
      </c>
      <c r="G17">
        <v>333.6</v>
      </c>
      <c r="I17">
        <v>1958</v>
      </c>
      <c r="J17" s="20">
        <f t="shared" si="4"/>
        <v>524.4000000000001</v>
      </c>
      <c r="K17">
        <v>172858</v>
      </c>
      <c r="L17">
        <v>0.303</v>
      </c>
      <c r="T17" s="26">
        <f t="shared" si="5"/>
        <v>28.7</v>
      </c>
      <c r="U17" s="34">
        <f t="shared" si="0"/>
        <v>41.945148356054524</v>
      </c>
      <c r="V17" s="34">
        <f t="shared" si="1"/>
        <v>97.71438906752412</v>
      </c>
      <c r="W17" s="26">
        <f t="shared" si="6"/>
        <v>43.9</v>
      </c>
      <c r="X17" s="26">
        <f t="shared" si="7"/>
        <v>333.6</v>
      </c>
      <c r="Y17" s="35">
        <f t="shared" si="8"/>
        <v>545.8595374235788</v>
      </c>
      <c r="AF17">
        <f t="shared" si="2"/>
        <v>171872.82734682155</v>
      </c>
      <c r="AH17" s="36">
        <f t="shared" si="3"/>
        <v>0.31759501827597847</v>
      </c>
    </row>
    <row r="18" spans="2:34" ht="15">
      <c r="B18">
        <v>1959</v>
      </c>
      <c r="C18">
        <v>30.5</v>
      </c>
      <c r="D18">
        <v>43.8</v>
      </c>
      <c r="E18">
        <v>83.4</v>
      </c>
      <c r="F18">
        <v>46.8</v>
      </c>
      <c r="G18">
        <v>365.9</v>
      </c>
      <c r="I18">
        <v>1959</v>
      </c>
      <c r="J18" s="20">
        <f t="shared" si="4"/>
        <v>570.4</v>
      </c>
      <c r="K18">
        <v>175676</v>
      </c>
      <c r="L18">
        <v>0.325</v>
      </c>
      <c r="T18" s="26">
        <f t="shared" si="5"/>
        <v>30.5</v>
      </c>
      <c r="U18" s="34">
        <f t="shared" si="0"/>
        <v>45.02935044105853</v>
      </c>
      <c r="V18" s="34">
        <f t="shared" si="1"/>
        <v>105.28914790996785</v>
      </c>
      <c r="W18" s="26">
        <f t="shared" si="6"/>
        <v>46.8</v>
      </c>
      <c r="X18" s="26">
        <f t="shared" si="7"/>
        <v>365.9</v>
      </c>
      <c r="Y18" s="35">
        <f t="shared" si="8"/>
        <v>593.5184983510264</v>
      </c>
      <c r="AF18">
        <f t="shared" si="2"/>
        <v>174674.76666963764</v>
      </c>
      <c r="AH18" s="36">
        <f t="shared" si="3"/>
        <v>0.33978490978811376</v>
      </c>
    </row>
    <row r="19" spans="2:34" ht="15">
      <c r="B19">
        <v>1960</v>
      </c>
      <c r="C19">
        <v>32.2</v>
      </c>
      <c r="D19">
        <v>47.1</v>
      </c>
      <c r="E19">
        <v>90.1</v>
      </c>
      <c r="F19">
        <v>50.2</v>
      </c>
      <c r="G19">
        <v>390.2</v>
      </c>
      <c r="I19">
        <v>1960</v>
      </c>
      <c r="J19" s="20">
        <f t="shared" si="4"/>
        <v>609.8</v>
      </c>
      <c r="K19">
        <v>178707</v>
      </c>
      <c r="L19">
        <v>0.341</v>
      </c>
      <c r="T19" s="26">
        <f t="shared" si="5"/>
        <v>32.2</v>
      </c>
      <c r="U19" s="34">
        <f t="shared" si="0"/>
        <v>48.42197273456295</v>
      </c>
      <c r="V19" s="34">
        <f t="shared" si="1"/>
        <v>113.74762861736333</v>
      </c>
      <c r="W19" s="26">
        <f t="shared" si="6"/>
        <v>50.2</v>
      </c>
      <c r="X19" s="26">
        <f t="shared" si="7"/>
        <v>390.2</v>
      </c>
      <c r="Y19" s="35">
        <f t="shared" si="8"/>
        <v>634.7696013519263</v>
      </c>
      <c r="AF19">
        <f t="shared" si="2"/>
        <v>177688.49203779077</v>
      </c>
      <c r="AH19" s="36">
        <f t="shared" si="3"/>
        <v>0.35723731687526705</v>
      </c>
    </row>
    <row r="20" spans="2:34" ht="15">
      <c r="B20">
        <v>1961</v>
      </c>
      <c r="C20">
        <v>34</v>
      </c>
      <c r="D20">
        <v>50.2</v>
      </c>
      <c r="E20">
        <v>96.2</v>
      </c>
      <c r="F20">
        <v>53.5</v>
      </c>
      <c r="G20">
        <v>414.4</v>
      </c>
      <c r="I20">
        <v>1961</v>
      </c>
      <c r="J20" s="20">
        <f t="shared" si="4"/>
        <v>648.3</v>
      </c>
      <c r="K20">
        <v>179957</v>
      </c>
      <c r="L20">
        <v>0.36</v>
      </c>
      <c r="T20" s="26">
        <f t="shared" si="5"/>
        <v>34</v>
      </c>
      <c r="U20" s="34">
        <f t="shared" si="0"/>
        <v>51.60898155573376</v>
      </c>
      <c r="V20" s="34">
        <f t="shared" si="1"/>
        <v>121.44863344051447</v>
      </c>
      <c r="W20" s="26">
        <f t="shared" si="6"/>
        <v>53.5</v>
      </c>
      <c r="X20" s="26">
        <f t="shared" si="7"/>
        <v>414.4</v>
      </c>
      <c r="Y20" s="35">
        <f t="shared" si="8"/>
        <v>674.9576149962481</v>
      </c>
      <c r="AF20">
        <f t="shared" si="2"/>
        <v>178931.36789070777</v>
      </c>
      <c r="AH20" s="36">
        <f t="shared" si="3"/>
        <v>0.3772159252750562</v>
      </c>
    </row>
    <row r="21" spans="2:34" ht="15">
      <c r="B21">
        <v>1962</v>
      </c>
      <c r="C21">
        <v>35.9</v>
      </c>
      <c r="D21">
        <v>52.9</v>
      </c>
      <c r="E21">
        <v>102.3</v>
      </c>
      <c r="F21">
        <v>56.6</v>
      </c>
      <c r="G21">
        <v>446.8</v>
      </c>
      <c r="I21">
        <v>1962</v>
      </c>
      <c r="J21" s="20">
        <f t="shared" si="4"/>
        <v>694.5</v>
      </c>
      <c r="K21">
        <v>181856</v>
      </c>
      <c r="L21">
        <v>0.382</v>
      </c>
      <c r="T21" s="26">
        <f t="shared" si="5"/>
        <v>35.9</v>
      </c>
      <c r="U21" s="34">
        <f t="shared" si="0"/>
        <v>54.384763432237364</v>
      </c>
      <c r="V21" s="34">
        <f t="shared" si="1"/>
        <v>129.1496382636656</v>
      </c>
      <c r="W21" s="26">
        <f t="shared" si="6"/>
        <v>56.6</v>
      </c>
      <c r="X21" s="26">
        <f t="shared" si="7"/>
        <v>446.8</v>
      </c>
      <c r="Y21" s="35">
        <f t="shared" si="8"/>
        <v>722.8344016959029</v>
      </c>
      <c r="AF21">
        <f t="shared" si="2"/>
        <v>180819.54488645928</v>
      </c>
      <c r="AH21" s="36">
        <f t="shared" si="3"/>
        <v>0.3997545741804555</v>
      </c>
    </row>
    <row r="22" spans="2:34" ht="15">
      <c r="B22">
        <v>1963</v>
      </c>
      <c r="C22">
        <v>38.3</v>
      </c>
      <c r="D22">
        <v>55.6</v>
      </c>
      <c r="E22">
        <v>108.1</v>
      </c>
      <c r="F22">
        <v>59.5</v>
      </c>
      <c r="G22">
        <v>481.1</v>
      </c>
      <c r="I22">
        <v>1963</v>
      </c>
      <c r="J22" s="20">
        <f t="shared" si="4"/>
        <v>742.5999999999999</v>
      </c>
      <c r="K22">
        <v>183748</v>
      </c>
      <c r="L22">
        <v>0.404</v>
      </c>
      <c r="T22" s="26">
        <f t="shared" si="5"/>
        <v>38.3</v>
      </c>
      <c r="U22" s="34">
        <f t="shared" si="0"/>
        <v>57.16054530874098</v>
      </c>
      <c r="V22" s="34">
        <f t="shared" si="1"/>
        <v>136.47190514469452</v>
      </c>
      <c r="W22" s="26">
        <f t="shared" si="6"/>
        <v>59.5</v>
      </c>
      <c r="X22" s="26">
        <f t="shared" si="7"/>
        <v>481.1</v>
      </c>
      <c r="Y22" s="35">
        <f t="shared" si="8"/>
        <v>772.5324504534354</v>
      </c>
      <c r="AF22">
        <f t="shared" si="2"/>
        <v>182700.76177743447</v>
      </c>
      <c r="AH22" s="36">
        <f t="shared" si="3"/>
        <v>0.4228403006849704</v>
      </c>
    </row>
    <row r="23" spans="2:34" ht="15">
      <c r="B23">
        <v>1964</v>
      </c>
      <c r="C23">
        <v>40.7</v>
      </c>
      <c r="D23">
        <v>58.2</v>
      </c>
      <c r="E23">
        <v>114.5</v>
      </c>
      <c r="F23">
        <v>63.1</v>
      </c>
      <c r="G23">
        <v>503.4</v>
      </c>
      <c r="I23">
        <v>1964</v>
      </c>
      <c r="J23" s="20">
        <f t="shared" si="4"/>
        <v>779.9</v>
      </c>
      <c r="K23">
        <v>186591</v>
      </c>
      <c r="L23">
        <v>0.418</v>
      </c>
      <c r="T23" s="26">
        <f t="shared" si="5"/>
        <v>40.7</v>
      </c>
      <c r="U23" s="34">
        <f t="shared" si="0"/>
        <v>59.83352044907779</v>
      </c>
      <c r="V23" s="34">
        <f t="shared" si="1"/>
        <v>144.55164790996784</v>
      </c>
      <c r="W23" s="26">
        <f t="shared" si="6"/>
        <v>63.1</v>
      </c>
      <c r="X23" s="26">
        <f t="shared" si="7"/>
        <v>503.4</v>
      </c>
      <c r="Y23" s="35">
        <f t="shared" si="8"/>
        <v>811.5851683590456</v>
      </c>
      <c r="AF23">
        <f t="shared" si="2"/>
        <v>185527.55861730888</v>
      </c>
      <c r="AH23" s="36">
        <f t="shared" si="3"/>
        <v>0.43744723124024787</v>
      </c>
    </row>
    <row r="24" spans="2:34" ht="15">
      <c r="B24">
        <v>1965</v>
      </c>
      <c r="C24">
        <v>42.8</v>
      </c>
      <c r="D24">
        <v>61</v>
      </c>
      <c r="E24">
        <v>121.5</v>
      </c>
      <c r="F24">
        <v>66.4</v>
      </c>
      <c r="G24">
        <v>518.5</v>
      </c>
      <c r="I24">
        <v>1965</v>
      </c>
      <c r="J24" s="20">
        <f t="shared" si="4"/>
        <v>810.1999999999999</v>
      </c>
      <c r="K24">
        <v>189616</v>
      </c>
      <c r="L24">
        <v>0.427</v>
      </c>
      <c r="T24" s="26">
        <f t="shared" si="5"/>
        <v>42.8</v>
      </c>
      <c r="U24" s="34">
        <f t="shared" si="0"/>
        <v>62.712109061748194</v>
      </c>
      <c r="V24" s="34">
        <f t="shared" si="1"/>
        <v>153.38886655948554</v>
      </c>
      <c r="W24" s="26">
        <f t="shared" si="6"/>
        <v>66.4</v>
      </c>
      <c r="X24" s="26">
        <f t="shared" si="7"/>
        <v>518.5</v>
      </c>
      <c r="Y24" s="35">
        <f t="shared" si="8"/>
        <v>843.8009756212336</v>
      </c>
      <c r="AF24">
        <f t="shared" si="2"/>
        <v>188535.31818136803</v>
      </c>
      <c r="AH24" s="36">
        <f t="shared" si="3"/>
        <v>0.4475559188382467</v>
      </c>
    </row>
    <row r="25" spans="2:34" ht="15">
      <c r="B25">
        <v>1966</v>
      </c>
      <c r="C25">
        <v>47.6</v>
      </c>
      <c r="D25">
        <v>60</v>
      </c>
      <c r="E25">
        <v>133.2</v>
      </c>
      <c r="F25">
        <v>67.7</v>
      </c>
      <c r="G25">
        <v>531.7</v>
      </c>
      <c r="I25">
        <v>1966</v>
      </c>
      <c r="J25" s="20">
        <f t="shared" si="4"/>
        <v>840.2</v>
      </c>
      <c r="K25">
        <v>192523</v>
      </c>
      <c r="L25">
        <v>0.436</v>
      </c>
      <c r="T25" s="26">
        <f t="shared" si="5"/>
        <v>47.6</v>
      </c>
      <c r="U25" s="34">
        <f t="shared" si="0"/>
        <v>61.684041700080186</v>
      </c>
      <c r="V25" s="34">
        <f t="shared" si="1"/>
        <v>168.1596463022508</v>
      </c>
      <c r="W25" s="26">
        <f t="shared" si="6"/>
        <v>67.7</v>
      </c>
      <c r="X25" s="26">
        <f t="shared" si="7"/>
        <v>531.7</v>
      </c>
      <c r="Y25" s="35">
        <f t="shared" si="8"/>
        <v>876.8436880023311</v>
      </c>
      <c r="AF25">
        <f t="shared" si="2"/>
        <v>191425.7502649118</v>
      </c>
      <c r="AH25" s="36">
        <f t="shared" si="3"/>
        <v>0.4580594234521101</v>
      </c>
    </row>
    <row r="26" spans="2:34" ht="15">
      <c r="B26">
        <v>1967</v>
      </c>
      <c r="C26">
        <v>52.4</v>
      </c>
      <c r="D26">
        <v>64.5</v>
      </c>
      <c r="E26">
        <v>143.3</v>
      </c>
      <c r="F26">
        <v>69</v>
      </c>
      <c r="G26">
        <v>560</v>
      </c>
      <c r="I26">
        <v>1967</v>
      </c>
      <c r="J26" s="20">
        <f t="shared" si="4"/>
        <v>889.1999999999999</v>
      </c>
      <c r="K26">
        <v>193832</v>
      </c>
      <c r="L26">
        <v>0.459</v>
      </c>
      <c r="T26" s="26">
        <f t="shared" si="5"/>
        <v>52.4</v>
      </c>
      <c r="U26" s="34">
        <f t="shared" si="0"/>
        <v>66.3103448275862</v>
      </c>
      <c r="V26" s="34">
        <f t="shared" si="1"/>
        <v>180.91049035369775</v>
      </c>
      <c r="W26" s="26">
        <f t="shared" si="6"/>
        <v>69</v>
      </c>
      <c r="X26" s="26">
        <f t="shared" si="7"/>
        <v>560</v>
      </c>
      <c r="Y26" s="35">
        <f t="shared" si="8"/>
        <v>928.620835181284</v>
      </c>
      <c r="AF26">
        <f t="shared" si="2"/>
        <v>192727.2898580865</v>
      </c>
      <c r="AH26" s="36">
        <f t="shared" si="3"/>
        <v>0.48183152259603085</v>
      </c>
    </row>
    <row r="27" spans="2:34" ht="15">
      <c r="B27">
        <v>1968</v>
      </c>
      <c r="C27">
        <v>54.7</v>
      </c>
      <c r="D27">
        <v>68</v>
      </c>
      <c r="E27">
        <v>162.8</v>
      </c>
      <c r="F27">
        <v>70.3</v>
      </c>
      <c r="G27">
        <v>559</v>
      </c>
      <c r="I27">
        <v>1968</v>
      </c>
      <c r="J27" s="20">
        <f t="shared" si="4"/>
        <v>914.8000000000001</v>
      </c>
      <c r="K27">
        <v>196087</v>
      </c>
      <c r="L27">
        <v>0.467</v>
      </c>
      <c r="T27" s="26">
        <f t="shared" si="5"/>
        <v>54.7</v>
      </c>
      <c r="U27" s="34">
        <f t="shared" si="0"/>
        <v>69.90858059342422</v>
      </c>
      <c r="V27" s="34">
        <f t="shared" si="1"/>
        <v>205.5284565916399</v>
      </c>
      <c r="W27" s="26">
        <f t="shared" si="6"/>
        <v>70.3</v>
      </c>
      <c r="X27" s="26">
        <f t="shared" si="7"/>
        <v>559</v>
      </c>
      <c r="Y27" s="35">
        <f t="shared" si="8"/>
        <v>959.4370371850641</v>
      </c>
      <c r="AF27">
        <f t="shared" si="2"/>
        <v>194969.43789674877</v>
      </c>
      <c r="AH27" s="36">
        <f t="shared" si="3"/>
        <v>0.4920961190302859</v>
      </c>
    </row>
    <row r="28" spans="2:34" ht="15">
      <c r="B28">
        <v>1969</v>
      </c>
      <c r="C28">
        <v>57.2</v>
      </c>
      <c r="D28">
        <v>74.9</v>
      </c>
      <c r="E28">
        <v>162.3</v>
      </c>
      <c r="F28">
        <v>77.2</v>
      </c>
      <c r="G28">
        <v>554.9</v>
      </c>
      <c r="I28">
        <v>1969</v>
      </c>
      <c r="J28" s="20">
        <f t="shared" si="4"/>
        <v>926.5</v>
      </c>
      <c r="K28">
        <v>199152</v>
      </c>
      <c r="L28">
        <v>0.465</v>
      </c>
      <c r="T28" s="26">
        <f t="shared" si="5"/>
        <v>57.2</v>
      </c>
      <c r="U28" s="34">
        <f t="shared" si="0"/>
        <v>77.00224538893345</v>
      </c>
      <c r="V28" s="34">
        <f t="shared" si="1"/>
        <v>204.8972266881029</v>
      </c>
      <c r="W28" s="26">
        <f t="shared" si="6"/>
        <v>77.2</v>
      </c>
      <c r="X28" s="26">
        <f t="shared" si="7"/>
        <v>554.9</v>
      </c>
      <c r="Y28" s="35">
        <f t="shared" si="8"/>
        <v>971.1994720770364</v>
      </c>
      <c r="AF28">
        <f t="shared" si="2"/>
        <v>198016.96948810125</v>
      </c>
      <c r="AH28" s="36">
        <f t="shared" si="3"/>
        <v>0.49046274901979814</v>
      </c>
    </row>
    <row r="29" spans="2:34" ht="15">
      <c r="B29">
        <v>1970</v>
      </c>
      <c r="C29">
        <v>58.5</v>
      </c>
      <c r="D29">
        <v>82.5</v>
      </c>
      <c r="E29">
        <v>177.7</v>
      </c>
      <c r="F29">
        <v>84.7</v>
      </c>
      <c r="G29">
        <v>540.8</v>
      </c>
      <c r="I29">
        <v>1970</v>
      </c>
      <c r="J29" s="20">
        <f t="shared" si="4"/>
        <v>944.1999999999999</v>
      </c>
      <c r="K29">
        <v>201003</v>
      </c>
      <c r="L29">
        <v>0.47</v>
      </c>
      <c r="T29" s="26">
        <f t="shared" si="5"/>
        <v>58.5</v>
      </c>
      <c r="U29" s="34">
        <f t="shared" si="0"/>
        <v>84.81555733761026</v>
      </c>
      <c r="V29" s="34">
        <f t="shared" si="1"/>
        <v>224.3391077170418</v>
      </c>
      <c r="W29" s="26">
        <f t="shared" si="6"/>
        <v>84.7</v>
      </c>
      <c r="X29" s="26">
        <f t="shared" si="7"/>
        <v>540.8</v>
      </c>
      <c r="Y29" s="35">
        <f t="shared" si="8"/>
        <v>993.154665054652</v>
      </c>
      <c r="AF29">
        <f>K29*AF$6</f>
        <v>199857.42005110075</v>
      </c>
      <c r="AG29" s="33"/>
      <c r="AH29" s="36">
        <f t="shared" si="3"/>
        <v>0.4969315949343868</v>
      </c>
    </row>
    <row r="30" spans="2:34" ht="15">
      <c r="B30">
        <v>1971</v>
      </c>
      <c r="C30">
        <v>60.1</v>
      </c>
      <c r="D30">
        <v>90.2</v>
      </c>
      <c r="E30">
        <v>200.7</v>
      </c>
      <c r="F30">
        <v>93</v>
      </c>
      <c r="G30">
        <v>520.9</v>
      </c>
      <c r="I30">
        <v>1971</v>
      </c>
      <c r="J30" s="20">
        <f t="shared" si="4"/>
        <v>964.9</v>
      </c>
      <c r="K30">
        <v>201954</v>
      </c>
      <c r="L30">
        <v>0.478</v>
      </c>
      <c r="T30" s="26">
        <f t="shared" si="5"/>
        <v>60.1</v>
      </c>
      <c r="U30" s="34">
        <f t="shared" si="0"/>
        <v>92.73167602245388</v>
      </c>
      <c r="V30" s="34">
        <f t="shared" si="1"/>
        <v>253.37568327974276</v>
      </c>
      <c r="W30" s="26">
        <f t="shared" si="6"/>
        <v>93</v>
      </c>
      <c r="X30" s="26">
        <f t="shared" si="7"/>
        <v>520.9</v>
      </c>
      <c r="Y30" s="35">
        <f t="shared" si="8"/>
        <v>1020.1073593021966</v>
      </c>
      <c r="AA30" s="37">
        <f>'BLS International Data'!I6</f>
        <v>20420</v>
      </c>
      <c r="AB30" s="37">
        <f>'BLS International Data'!K6</f>
        <v>26222</v>
      </c>
      <c r="AC30" s="37">
        <f>'BLS International Data'!O6</f>
        <v>50466</v>
      </c>
      <c r="AD30" s="37">
        <f>'BLS International Data'!AG6</f>
        <v>24328</v>
      </c>
      <c r="AE30" s="37">
        <f>'BLS International Data'!C6</f>
        <v>79367</v>
      </c>
      <c r="AF30">
        <f>SUM(AA30:AE30)</f>
        <v>200803</v>
      </c>
      <c r="AG30" s="33">
        <f aca="true" t="shared" si="9" ref="AG30:AG66">100*Y30/AF30</f>
        <v>0.5080140034273376</v>
      </c>
      <c r="AH30" s="36">
        <f t="shared" si="3"/>
        <v>0.5080140034273376</v>
      </c>
    </row>
    <row r="31" spans="2:34" ht="15">
      <c r="B31">
        <v>1972</v>
      </c>
      <c r="C31">
        <v>61.2</v>
      </c>
      <c r="D31">
        <v>96</v>
      </c>
      <c r="E31">
        <v>204.6</v>
      </c>
      <c r="F31">
        <v>102.1</v>
      </c>
      <c r="G31">
        <v>513.1</v>
      </c>
      <c r="I31">
        <v>1972</v>
      </c>
      <c r="J31" s="20">
        <f t="shared" si="4"/>
        <v>977.0000000000001</v>
      </c>
      <c r="K31">
        <v>205140</v>
      </c>
      <c r="L31">
        <v>0.476</v>
      </c>
      <c r="T31" s="26">
        <f t="shared" si="5"/>
        <v>61.2</v>
      </c>
      <c r="U31" s="34">
        <f t="shared" si="0"/>
        <v>98.6944667201283</v>
      </c>
      <c r="V31" s="34">
        <f t="shared" si="1"/>
        <v>258.2992765273312</v>
      </c>
      <c r="W31" s="26">
        <f t="shared" si="6"/>
        <v>102.1</v>
      </c>
      <c r="X31" s="26">
        <f t="shared" si="7"/>
        <v>513.1</v>
      </c>
      <c r="Y31" s="35">
        <f t="shared" si="8"/>
        <v>1033.3937432474595</v>
      </c>
      <c r="AA31" s="37">
        <f>'BLS International Data'!I7</f>
        <v>20540</v>
      </c>
      <c r="AB31" s="37">
        <f>'BLS International Data'!K7</f>
        <v>26289</v>
      </c>
      <c r="AC31" s="37">
        <f>'BLS International Data'!O7</f>
        <v>50587</v>
      </c>
      <c r="AD31" s="37">
        <f>'BLS International Data'!AG7</f>
        <v>24399</v>
      </c>
      <c r="AE31" s="37">
        <f>'BLS International Data'!C7</f>
        <v>82153</v>
      </c>
      <c r="AF31">
        <f aca="true" t="shared" si="10" ref="AF31:AF71">SUM(AA31:AE31)</f>
        <v>203968</v>
      </c>
      <c r="AG31" s="33">
        <f t="shared" si="9"/>
        <v>0.5066450341462678</v>
      </c>
      <c r="AH31" s="36">
        <f t="shared" si="3"/>
        <v>0.5066450341462678</v>
      </c>
    </row>
    <row r="32" spans="2:34" ht="15">
      <c r="B32">
        <v>1973</v>
      </c>
      <c r="C32">
        <v>62.7</v>
      </c>
      <c r="D32">
        <v>101</v>
      </c>
      <c r="E32">
        <v>234.1</v>
      </c>
      <c r="F32">
        <v>103.8</v>
      </c>
      <c r="G32">
        <v>515</v>
      </c>
      <c r="I32">
        <v>1973</v>
      </c>
      <c r="J32" s="20">
        <f t="shared" si="4"/>
        <v>1016.6000000000001</v>
      </c>
      <c r="K32">
        <v>210414</v>
      </c>
      <c r="L32">
        <v>0.483</v>
      </c>
      <c r="T32" s="26">
        <f t="shared" si="5"/>
        <v>62.7</v>
      </c>
      <c r="U32" s="34">
        <f t="shared" si="0"/>
        <v>103.83480352846831</v>
      </c>
      <c r="V32" s="34">
        <f t="shared" si="1"/>
        <v>295.54184083601285</v>
      </c>
      <c r="W32" s="26">
        <f t="shared" si="6"/>
        <v>103.8</v>
      </c>
      <c r="X32" s="26">
        <f t="shared" si="7"/>
        <v>515</v>
      </c>
      <c r="Y32" s="35">
        <f t="shared" si="8"/>
        <v>1080.8766443644813</v>
      </c>
      <c r="AA32" s="37">
        <f>'BLS International Data'!I8</f>
        <v>20840</v>
      </c>
      <c r="AB32" s="37">
        <f>'BLS International Data'!K8</f>
        <v>26593</v>
      </c>
      <c r="AC32" s="37">
        <f>'BLS International Data'!O8</f>
        <v>51917</v>
      </c>
      <c r="AD32" s="37">
        <f>'BLS International Data'!AG8</f>
        <v>24790</v>
      </c>
      <c r="AE32" s="37">
        <f>'BLS International Data'!C8</f>
        <v>85064</v>
      </c>
      <c r="AF32">
        <f t="shared" si="10"/>
        <v>209204</v>
      </c>
      <c r="AG32" s="33">
        <f t="shared" si="9"/>
        <v>0.5166615573146218</v>
      </c>
      <c r="AH32" s="36">
        <f t="shared" si="3"/>
        <v>0.5166615573146218</v>
      </c>
    </row>
    <row r="33" spans="2:35" ht="15">
      <c r="B33">
        <v>1974</v>
      </c>
      <c r="C33">
        <v>64.1</v>
      </c>
      <c r="D33">
        <v>102.5</v>
      </c>
      <c r="E33">
        <v>246.1</v>
      </c>
      <c r="F33">
        <v>105.5</v>
      </c>
      <c r="G33">
        <v>519.9</v>
      </c>
      <c r="I33">
        <v>1974</v>
      </c>
      <c r="J33" s="20">
        <f t="shared" si="4"/>
        <v>1038.1</v>
      </c>
      <c r="K33">
        <v>211872</v>
      </c>
      <c r="L33">
        <v>0.49</v>
      </c>
      <c r="T33" s="26">
        <f t="shared" si="5"/>
        <v>64.1</v>
      </c>
      <c r="U33" s="34">
        <f t="shared" si="0"/>
        <v>105.37690457097032</v>
      </c>
      <c r="V33" s="34">
        <f t="shared" si="1"/>
        <v>310.69135852090034</v>
      </c>
      <c r="W33" s="26">
        <f t="shared" si="6"/>
        <v>105.5</v>
      </c>
      <c r="X33" s="26">
        <f t="shared" si="7"/>
        <v>519.9</v>
      </c>
      <c r="Y33" s="35">
        <f t="shared" si="8"/>
        <v>1105.5682630918704</v>
      </c>
      <c r="AA33" s="37">
        <f>'BLS International Data'!I9</f>
        <v>21030</v>
      </c>
      <c r="AB33" s="37">
        <f>'BLS International Data'!K9</f>
        <v>26247</v>
      </c>
      <c r="AC33" s="37">
        <f>'BLS International Data'!O9</f>
        <v>51713</v>
      </c>
      <c r="AD33" s="37">
        <f>'BLS International Data'!AG9</f>
        <v>24861</v>
      </c>
      <c r="AE33" s="37">
        <f>'BLS International Data'!C9</f>
        <v>86794</v>
      </c>
      <c r="AF33">
        <f t="shared" si="10"/>
        <v>210645</v>
      </c>
      <c r="AG33" s="33">
        <f t="shared" si="9"/>
        <v>0.5248490413215934</v>
      </c>
      <c r="AH33" s="36">
        <f t="shared" si="3"/>
        <v>0.5248490413215934</v>
      </c>
      <c r="AI33" s="33"/>
    </row>
    <row r="34" spans="2:35" ht="15">
      <c r="B34">
        <v>1975</v>
      </c>
      <c r="C34">
        <v>65.3</v>
      </c>
      <c r="D34">
        <v>103.7</v>
      </c>
      <c r="E34">
        <v>263.6</v>
      </c>
      <c r="F34">
        <v>107.2</v>
      </c>
      <c r="G34">
        <v>529.2</v>
      </c>
      <c r="I34">
        <v>1975</v>
      </c>
      <c r="J34" s="20">
        <f t="shared" si="4"/>
        <v>1069</v>
      </c>
      <c r="K34">
        <v>209737</v>
      </c>
      <c r="L34">
        <v>0.51</v>
      </c>
      <c r="T34" s="26">
        <f t="shared" si="5"/>
        <v>65.3</v>
      </c>
      <c r="U34" s="34">
        <f t="shared" si="0"/>
        <v>106.61058540497193</v>
      </c>
      <c r="V34" s="34">
        <f t="shared" si="1"/>
        <v>332.7844051446946</v>
      </c>
      <c r="W34" s="26">
        <f t="shared" si="6"/>
        <v>107.2</v>
      </c>
      <c r="X34" s="26">
        <f t="shared" si="7"/>
        <v>529.2</v>
      </c>
      <c r="Y34" s="35">
        <f t="shared" si="8"/>
        <v>1141.0949905496666</v>
      </c>
      <c r="AA34" s="37">
        <f>'BLS International Data'!I10</f>
        <v>20869</v>
      </c>
      <c r="AB34" s="37">
        <f>'BLS International Data'!K10</f>
        <v>25536</v>
      </c>
      <c r="AC34" s="37">
        <f>'BLS International Data'!O10</f>
        <v>51532</v>
      </c>
      <c r="AD34" s="37">
        <f>'BLS International Data'!AG10</f>
        <v>24770</v>
      </c>
      <c r="AE34" s="37">
        <f>'BLS International Data'!C10</f>
        <v>85846</v>
      </c>
      <c r="AF34">
        <f t="shared" si="10"/>
        <v>208553</v>
      </c>
      <c r="AG34" s="33">
        <f t="shared" si="9"/>
        <v>0.5471486818936513</v>
      </c>
      <c r="AH34" s="36">
        <f t="shared" si="3"/>
        <v>0.5471486818936513</v>
      </c>
      <c r="AI34" s="33"/>
    </row>
    <row r="35" spans="2:35" ht="15">
      <c r="B35">
        <v>1976</v>
      </c>
      <c r="C35">
        <v>67</v>
      </c>
      <c r="D35">
        <v>104.5</v>
      </c>
      <c r="E35">
        <v>268.8</v>
      </c>
      <c r="F35">
        <v>110.3</v>
      </c>
      <c r="G35">
        <v>544.1</v>
      </c>
      <c r="I35">
        <v>1976</v>
      </c>
      <c r="J35" s="20">
        <f t="shared" si="4"/>
        <v>1094.7</v>
      </c>
      <c r="K35">
        <v>212986</v>
      </c>
      <c r="L35">
        <v>0.514</v>
      </c>
      <c r="T35" s="26">
        <f t="shared" si="5"/>
        <v>67</v>
      </c>
      <c r="U35" s="34">
        <f t="shared" si="0"/>
        <v>107.43303929430633</v>
      </c>
      <c r="V35" s="34">
        <f t="shared" si="1"/>
        <v>339.3491961414791</v>
      </c>
      <c r="W35" s="26">
        <f t="shared" si="6"/>
        <v>110.3</v>
      </c>
      <c r="X35" s="26">
        <f t="shared" si="7"/>
        <v>544.1</v>
      </c>
      <c r="Y35" s="35">
        <f t="shared" si="8"/>
        <v>1168.1822354357855</v>
      </c>
      <c r="AA35" s="37">
        <f>'BLS International Data'!I11</f>
        <v>21041</v>
      </c>
      <c r="AB35" s="37">
        <f>'BLS International Data'!K11</f>
        <v>25396</v>
      </c>
      <c r="AC35" s="37">
        <f>'BLS International Data'!O11</f>
        <v>52034</v>
      </c>
      <c r="AD35" s="37">
        <f>'BLS International Data'!AG11</f>
        <v>24623</v>
      </c>
      <c r="AE35" s="37">
        <f>'BLS International Data'!C11</f>
        <v>88752</v>
      </c>
      <c r="AF35">
        <f t="shared" si="10"/>
        <v>211846</v>
      </c>
      <c r="AG35" s="33">
        <f t="shared" si="9"/>
        <v>0.5514299233574321</v>
      </c>
      <c r="AH35" s="36">
        <f t="shared" si="3"/>
        <v>0.5514299233574321</v>
      </c>
      <c r="AI35" s="33"/>
    </row>
    <row r="36" spans="2:35" ht="15">
      <c r="B36">
        <v>1977</v>
      </c>
      <c r="C36">
        <v>68</v>
      </c>
      <c r="D36">
        <v>111</v>
      </c>
      <c r="E36">
        <v>281</v>
      </c>
      <c r="F36">
        <v>113.5</v>
      </c>
      <c r="G36">
        <v>564.3</v>
      </c>
      <c r="I36">
        <v>1977</v>
      </c>
      <c r="J36" s="20">
        <f t="shared" si="4"/>
        <v>1137.8</v>
      </c>
      <c r="K36">
        <v>217214</v>
      </c>
      <c r="L36">
        <v>0.524</v>
      </c>
      <c r="T36" s="26">
        <f t="shared" si="5"/>
        <v>68</v>
      </c>
      <c r="U36" s="34">
        <f t="shared" si="0"/>
        <v>114.11547714514835</v>
      </c>
      <c r="V36" s="34">
        <f t="shared" si="1"/>
        <v>354.7512057877814</v>
      </c>
      <c r="W36" s="26">
        <f t="shared" si="6"/>
        <v>113.5</v>
      </c>
      <c r="X36" s="26">
        <f t="shared" si="7"/>
        <v>564.3</v>
      </c>
      <c r="Y36" s="35">
        <f t="shared" si="8"/>
        <v>1214.6666829329297</v>
      </c>
      <c r="AA36" s="37">
        <f>'BLS International Data'!I12</f>
        <v>21235</v>
      </c>
      <c r="AB36" s="37">
        <f>'BLS International Data'!K12</f>
        <v>25428</v>
      </c>
      <c r="AC36" s="37">
        <f>'BLS International Data'!O12</f>
        <v>52720</v>
      </c>
      <c r="AD36" s="37">
        <f>'BLS International Data'!AG12</f>
        <v>24650</v>
      </c>
      <c r="AE36" s="37">
        <f>'BLS International Data'!C12</f>
        <v>92017</v>
      </c>
      <c r="AF36">
        <f t="shared" si="10"/>
        <v>216050</v>
      </c>
      <c r="AG36" s="33">
        <f t="shared" si="9"/>
        <v>0.562215544055973</v>
      </c>
      <c r="AH36" s="36">
        <f t="shared" si="3"/>
        <v>0.562215544055973</v>
      </c>
      <c r="AI36" s="33"/>
    </row>
    <row r="37" spans="2:35" ht="15">
      <c r="B37">
        <v>1978</v>
      </c>
      <c r="C37">
        <v>70.9</v>
      </c>
      <c r="D37">
        <v>113.9</v>
      </c>
      <c r="E37">
        <v>282.1</v>
      </c>
      <c r="F37">
        <v>116.7</v>
      </c>
      <c r="G37">
        <v>589.1</v>
      </c>
      <c r="I37">
        <v>1978</v>
      </c>
      <c r="J37" s="20">
        <f t="shared" si="4"/>
        <v>1172.7000000000003</v>
      </c>
      <c r="K37">
        <v>222429</v>
      </c>
      <c r="L37">
        <v>0.527</v>
      </c>
      <c r="T37" s="26">
        <f t="shared" si="5"/>
        <v>70.9</v>
      </c>
      <c r="U37" s="34">
        <f t="shared" si="0"/>
        <v>117.09687249398557</v>
      </c>
      <c r="V37" s="34">
        <f t="shared" si="1"/>
        <v>356.13991157556273</v>
      </c>
      <c r="W37" s="26">
        <f t="shared" si="6"/>
        <v>116.7</v>
      </c>
      <c r="X37" s="26">
        <f t="shared" si="7"/>
        <v>589.1</v>
      </c>
      <c r="Y37" s="35">
        <f t="shared" si="8"/>
        <v>1249.9367840695486</v>
      </c>
      <c r="AA37" s="37">
        <f>'BLS International Data'!I13</f>
        <v>21326</v>
      </c>
      <c r="AB37" s="37">
        <f>'BLS International Data'!K13</f>
        <v>25647</v>
      </c>
      <c r="AC37" s="37">
        <f>'BLS International Data'!O13</f>
        <v>53371</v>
      </c>
      <c r="AD37" s="37">
        <f>'BLS International Data'!AG13</f>
        <v>24786</v>
      </c>
      <c r="AE37" s="37">
        <f>'BLS International Data'!C13</f>
        <v>96048</v>
      </c>
      <c r="AF37">
        <f t="shared" si="10"/>
        <v>221178</v>
      </c>
      <c r="AG37" s="33">
        <f t="shared" si="9"/>
        <v>0.5651270850037294</v>
      </c>
      <c r="AH37" s="36">
        <f t="shared" si="3"/>
        <v>0.5651270850037294</v>
      </c>
      <c r="AI37" s="33"/>
    </row>
    <row r="38" spans="2:35" ht="15">
      <c r="B38">
        <v>1979</v>
      </c>
      <c r="C38">
        <v>72.9</v>
      </c>
      <c r="D38">
        <v>116.9</v>
      </c>
      <c r="E38">
        <v>291.2</v>
      </c>
      <c r="F38">
        <v>120.1</v>
      </c>
      <c r="G38">
        <v>614.5</v>
      </c>
      <c r="I38">
        <v>1979</v>
      </c>
      <c r="J38" s="20">
        <f t="shared" si="4"/>
        <v>1215.6000000000001</v>
      </c>
      <c r="K38">
        <v>226744</v>
      </c>
      <c r="L38">
        <v>0.536</v>
      </c>
      <c r="T38" s="26">
        <f t="shared" si="5"/>
        <v>72.9</v>
      </c>
      <c r="U38" s="34">
        <f t="shared" si="0"/>
        <v>120.18107457898958</v>
      </c>
      <c r="V38" s="34">
        <f t="shared" si="1"/>
        <v>367.62829581993566</v>
      </c>
      <c r="W38" s="26">
        <f t="shared" si="6"/>
        <v>120.1</v>
      </c>
      <c r="X38" s="26">
        <f t="shared" si="7"/>
        <v>614.5</v>
      </c>
      <c r="Y38" s="35">
        <f t="shared" si="8"/>
        <v>1295.3093703989252</v>
      </c>
      <c r="AA38" s="37">
        <f>'BLS International Data'!I14</f>
        <v>21392</v>
      </c>
      <c r="AB38" s="37">
        <f>'BLS International Data'!K14</f>
        <v>26074</v>
      </c>
      <c r="AC38" s="37">
        <f>'BLS International Data'!O14</f>
        <v>54040</v>
      </c>
      <c r="AD38" s="37">
        <f>'BLS International Data'!AG14</f>
        <v>25043</v>
      </c>
      <c r="AE38" s="37">
        <f>'BLS International Data'!C14</f>
        <v>98824</v>
      </c>
      <c r="AF38">
        <f t="shared" si="10"/>
        <v>225373</v>
      </c>
      <c r="AG38" s="33">
        <f t="shared" si="9"/>
        <v>0.5747402618765004</v>
      </c>
      <c r="AH38" s="36">
        <f t="shared" si="3"/>
        <v>0.5747402618765004</v>
      </c>
      <c r="AI38" s="33"/>
    </row>
    <row r="39" spans="2:35" ht="15">
      <c r="B39">
        <v>1980</v>
      </c>
      <c r="C39">
        <v>74.9</v>
      </c>
      <c r="D39">
        <v>120.7</v>
      </c>
      <c r="E39">
        <v>303.2</v>
      </c>
      <c r="F39">
        <v>123.5</v>
      </c>
      <c r="G39">
        <v>651.1</v>
      </c>
      <c r="I39">
        <v>1980</v>
      </c>
      <c r="J39" s="20">
        <f t="shared" si="4"/>
        <v>1273.4</v>
      </c>
      <c r="K39">
        <v>227982</v>
      </c>
      <c r="L39">
        <v>0.559</v>
      </c>
      <c r="T39" s="26">
        <f t="shared" si="5"/>
        <v>74.9</v>
      </c>
      <c r="U39" s="38">
        <f>D39*U$7</f>
        <v>124.08773055332799</v>
      </c>
      <c r="V39" s="38">
        <f>E39*V$7</f>
        <v>382.77781350482314</v>
      </c>
      <c r="W39" s="26">
        <f t="shared" si="6"/>
        <v>123.5</v>
      </c>
      <c r="X39" s="26">
        <f t="shared" si="7"/>
        <v>651.1</v>
      </c>
      <c r="Y39" s="35">
        <f t="shared" si="8"/>
        <v>1356.3655440581513</v>
      </c>
      <c r="AA39" s="37">
        <f>'BLS International Data'!I15</f>
        <v>21443</v>
      </c>
      <c r="AB39" s="37">
        <f>'BLS International Data'!K15</f>
        <v>26486</v>
      </c>
      <c r="AC39" s="37">
        <f>'BLS International Data'!O15</f>
        <v>54598</v>
      </c>
      <c r="AD39" s="37">
        <f>'BLS International Data'!AG15</f>
        <v>24929</v>
      </c>
      <c r="AE39" s="37">
        <f>'BLS International Data'!C15</f>
        <v>99303</v>
      </c>
      <c r="AF39">
        <f t="shared" si="10"/>
        <v>226759</v>
      </c>
      <c r="AG39" s="33">
        <f t="shared" si="9"/>
        <v>0.5981529042102633</v>
      </c>
      <c r="AH39" s="36">
        <f t="shared" si="3"/>
        <v>0.5981529042102633</v>
      </c>
      <c r="AI39" s="33"/>
    </row>
    <row r="40" spans="2:35" ht="15">
      <c r="B40">
        <v>1981</v>
      </c>
      <c r="C40">
        <v>85.5</v>
      </c>
      <c r="D40">
        <v>124.7</v>
      </c>
      <c r="E40">
        <v>311</v>
      </c>
      <c r="F40">
        <v>127</v>
      </c>
      <c r="G40">
        <v>683.2</v>
      </c>
      <c r="I40">
        <v>1981</v>
      </c>
      <c r="J40" s="20">
        <f t="shared" si="4"/>
        <v>1331.4</v>
      </c>
      <c r="K40">
        <v>228523</v>
      </c>
      <c r="L40">
        <v>0.583</v>
      </c>
      <c r="N40">
        <f>'France-OECD'!$F$8/1000</f>
        <v>85.5</v>
      </c>
      <c r="O40">
        <f>'Germany-OECD'!$F$8/1000</f>
        <v>128.2</v>
      </c>
      <c r="P40">
        <f>'Japan-OECD'!$F$8/1000</f>
        <v>392.625</v>
      </c>
      <c r="Q40">
        <f>'UK-OECD'!$F$8/1000</f>
        <v>127</v>
      </c>
      <c r="R40">
        <f>'US-OECD'!$F$8/1000</f>
        <v>683.3</v>
      </c>
      <c r="T40" s="26">
        <f t="shared" si="5"/>
        <v>85.5</v>
      </c>
      <c r="U40" s="29">
        <f>O40</f>
        <v>128.2</v>
      </c>
      <c r="V40" s="39">
        <f>P40</f>
        <v>392.625</v>
      </c>
      <c r="W40" s="29">
        <f>Q40</f>
        <v>127</v>
      </c>
      <c r="X40" s="29">
        <f>R40</f>
        <v>683.3</v>
      </c>
      <c r="Y40" s="35">
        <f t="shared" si="8"/>
        <v>1416.625</v>
      </c>
      <c r="AA40" s="37">
        <f>'BLS International Data'!I16</f>
        <v>21345</v>
      </c>
      <c r="AB40" s="37">
        <f>'BLS International Data'!K16</f>
        <v>26453</v>
      </c>
      <c r="AC40" s="37">
        <f>'BLS International Data'!O16</f>
        <v>55057</v>
      </c>
      <c r="AD40" s="37">
        <f>'BLS International Data'!AG16</f>
        <v>24268</v>
      </c>
      <c r="AE40" s="37">
        <f>'BLS International Data'!C16</f>
        <v>100397</v>
      </c>
      <c r="AF40">
        <f t="shared" si="10"/>
        <v>227520</v>
      </c>
      <c r="AG40" s="33">
        <f t="shared" si="9"/>
        <v>0.6226375703234881</v>
      </c>
      <c r="AH40" s="36">
        <f t="shared" si="3"/>
        <v>0.6226375703234881</v>
      </c>
      <c r="AI40" s="33"/>
    </row>
    <row r="41" spans="2:35" ht="15">
      <c r="B41">
        <v>1982</v>
      </c>
      <c r="C41">
        <v>90.1</v>
      </c>
      <c r="D41">
        <v>127.7</v>
      </c>
      <c r="E41">
        <v>321</v>
      </c>
      <c r="F41">
        <v>128</v>
      </c>
      <c r="G41">
        <v>711.8</v>
      </c>
      <c r="I41">
        <v>1982</v>
      </c>
      <c r="J41" s="20">
        <f t="shared" si="4"/>
        <v>1378.6</v>
      </c>
      <c r="K41">
        <v>227523</v>
      </c>
      <c r="L41">
        <v>0.606</v>
      </c>
      <c r="N41">
        <f>'France-OECD'!$G$8/1000</f>
        <v>90.076</v>
      </c>
      <c r="O41" t="e">
        <f>'Germany-OECD'!$G$8/1000</f>
        <v>#VALUE!</v>
      </c>
      <c r="P41">
        <f>'Japan-OECD'!$G$8/1000</f>
        <v>406.042</v>
      </c>
      <c r="Q41">
        <f>'UK-OECD'!$G$8/1000</f>
        <v>128</v>
      </c>
      <c r="R41">
        <f>'US-OECD'!$G$8/1000</f>
        <v>711.9</v>
      </c>
      <c r="T41" s="26">
        <f t="shared" si="5"/>
        <v>90.1</v>
      </c>
      <c r="U41" s="40">
        <f>AVERAGE(U40,U42)</f>
        <v>131.3625</v>
      </c>
      <c r="V41" s="39">
        <f aca="true" t="shared" si="11" ref="V41:V69">P41</f>
        <v>406.042</v>
      </c>
      <c r="W41" s="29">
        <f aca="true" t="shared" si="12" ref="W41:W69">Q41</f>
        <v>128</v>
      </c>
      <c r="X41" s="29">
        <f aca="true" t="shared" si="13" ref="X41:X66">R41</f>
        <v>711.9</v>
      </c>
      <c r="Y41" s="35">
        <f t="shared" si="8"/>
        <v>1467.4044999999999</v>
      </c>
      <c r="AA41" s="37">
        <f>'BLS International Data'!I17</f>
        <v>22172</v>
      </c>
      <c r="AB41" s="37">
        <f>'BLS International Data'!K17</f>
        <v>26149</v>
      </c>
      <c r="AC41" s="37">
        <f>'BLS International Data'!O17</f>
        <v>55618</v>
      </c>
      <c r="AD41" s="37">
        <f>'BLS International Data'!AG17</f>
        <v>23794</v>
      </c>
      <c r="AE41" s="37">
        <f>'BLS International Data'!C17</f>
        <v>99526</v>
      </c>
      <c r="AF41">
        <f t="shared" si="10"/>
        <v>227259</v>
      </c>
      <c r="AG41" s="33">
        <f t="shared" si="9"/>
        <v>0.6456969800975978</v>
      </c>
      <c r="AH41" s="36">
        <f t="shared" si="3"/>
        <v>0.6456969800975978</v>
      </c>
      <c r="AI41" s="33"/>
    </row>
    <row r="42" spans="2:35" ht="15">
      <c r="B42">
        <v>1983</v>
      </c>
      <c r="C42">
        <v>92.7</v>
      </c>
      <c r="D42">
        <v>130.8</v>
      </c>
      <c r="E42">
        <v>347.4</v>
      </c>
      <c r="F42">
        <v>127</v>
      </c>
      <c r="G42">
        <v>751.6</v>
      </c>
      <c r="I42">
        <v>1983</v>
      </c>
      <c r="J42" s="20">
        <f t="shared" si="4"/>
        <v>1449.5000000000002</v>
      </c>
      <c r="K42">
        <v>229344</v>
      </c>
      <c r="L42">
        <v>0.632</v>
      </c>
      <c r="N42">
        <f>'France-OECD'!$H$8/1000</f>
        <v>92.682</v>
      </c>
      <c r="O42">
        <f>'Germany-OECD'!$H$8/1000</f>
        <v>134.525</v>
      </c>
      <c r="P42">
        <f>'Japan-OECD'!$H$8/1000</f>
        <v>435.34</v>
      </c>
      <c r="Q42">
        <f>'UK-OECD'!$H$8/1000</f>
        <v>127</v>
      </c>
      <c r="R42">
        <f>'US-OECD'!$H$8/1000</f>
        <v>751.7</v>
      </c>
      <c r="T42" s="26">
        <f t="shared" si="5"/>
        <v>92.7</v>
      </c>
      <c r="U42" s="29">
        <f aca="true" t="shared" si="14" ref="U42:U69">O42</f>
        <v>134.525</v>
      </c>
      <c r="V42" s="39">
        <f t="shared" si="11"/>
        <v>435.34</v>
      </c>
      <c r="W42" s="29">
        <f t="shared" si="12"/>
        <v>127</v>
      </c>
      <c r="X42" s="29">
        <f t="shared" si="13"/>
        <v>751.7</v>
      </c>
      <c r="Y42" s="35">
        <f t="shared" si="8"/>
        <v>1541.265</v>
      </c>
      <c r="AA42" s="37">
        <f>'BLS International Data'!I18</f>
        <v>22134</v>
      </c>
      <c r="AB42" s="37">
        <f>'BLS International Data'!K18</f>
        <v>25765</v>
      </c>
      <c r="AC42" s="37">
        <f>'BLS International Data'!O18</f>
        <v>56545</v>
      </c>
      <c r="AD42" s="37">
        <f>'BLS International Data'!AG18</f>
        <v>23619</v>
      </c>
      <c r="AE42" s="37">
        <f>'BLS International Data'!C18</f>
        <v>100834</v>
      </c>
      <c r="AF42">
        <f t="shared" si="10"/>
        <v>228897</v>
      </c>
      <c r="AG42" s="33">
        <f t="shared" si="9"/>
        <v>0.6733443426519351</v>
      </c>
      <c r="AH42" s="36">
        <f t="shared" si="3"/>
        <v>0.6733443426519351</v>
      </c>
      <c r="AI42" s="33"/>
    </row>
    <row r="43" spans="2:35" ht="15">
      <c r="B43">
        <v>1984</v>
      </c>
      <c r="C43">
        <v>98.2</v>
      </c>
      <c r="D43">
        <v>137.1</v>
      </c>
      <c r="E43">
        <v>357.4</v>
      </c>
      <c r="F43">
        <v>129</v>
      </c>
      <c r="G43">
        <v>776.3</v>
      </c>
      <c r="I43">
        <v>1984</v>
      </c>
      <c r="J43" s="20">
        <f t="shared" si="4"/>
        <v>1498</v>
      </c>
      <c r="K43">
        <v>234228</v>
      </c>
      <c r="L43">
        <v>0.64</v>
      </c>
      <c r="N43">
        <f>'France-OECD'!$I$8/1000</f>
        <v>98.21</v>
      </c>
      <c r="O43" t="e">
        <f>'Germany-OECD'!$I$8/1000</f>
        <v>#VALUE!</v>
      </c>
      <c r="P43">
        <f>'Japan-OECD'!$I$8/1000</f>
        <v>447.719</v>
      </c>
      <c r="Q43">
        <f>'UK-OECD'!$I$8/1000</f>
        <v>129</v>
      </c>
      <c r="R43">
        <f>'US-OECD'!$I$8/1000</f>
        <v>797.8</v>
      </c>
      <c r="T43" s="26">
        <f t="shared" si="5"/>
        <v>98.2</v>
      </c>
      <c r="U43" s="40">
        <f>AVERAGE(U42,U44)</f>
        <v>140.972</v>
      </c>
      <c r="V43" s="39">
        <f t="shared" si="11"/>
        <v>447.719</v>
      </c>
      <c r="W43" s="29">
        <f t="shared" si="12"/>
        <v>129</v>
      </c>
      <c r="X43" s="29">
        <f t="shared" si="13"/>
        <v>797.8</v>
      </c>
      <c r="Y43" s="35">
        <f t="shared" si="8"/>
        <v>1613.691</v>
      </c>
      <c r="AA43" s="37">
        <f>'BLS International Data'!I19</f>
        <v>21939</v>
      </c>
      <c r="AB43" s="37">
        <f>'BLS International Data'!K19</f>
        <v>25826</v>
      </c>
      <c r="AC43" s="37">
        <f>'BLS International Data'!O19</f>
        <v>56866</v>
      </c>
      <c r="AD43" s="37">
        <f>'BLS International Data'!AG19</f>
        <v>24127</v>
      </c>
      <c r="AE43" s="37">
        <f>'BLS International Data'!C19</f>
        <v>105005</v>
      </c>
      <c r="AF43">
        <f t="shared" si="10"/>
        <v>233763</v>
      </c>
      <c r="AG43" s="33">
        <f t="shared" si="9"/>
        <v>0.690310699298007</v>
      </c>
      <c r="AH43" s="36">
        <f t="shared" si="3"/>
        <v>0.690310699298007</v>
      </c>
      <c r="AI43" s="33"/>
    </row>
    <row r="44" spans="2:35" ht="15">
      <c r="B44">
        <v>1985</v>
      </c>
      <c r="C44">
        <v>102.3</v>
      </c>
      <c r="D44">
        <v>143.6</v>
      </c>
      <c r="E44">
        <v>380.3</v>
      </c>
      <c r="F44">
        <v>131</v>
      </c>
      <c r="G44">
        <v>801.9</v>
      </c>
      <c r="I44">
        <v>1985</v>
      </c>
      <c r="J44" s="20">
        <f t="shared" si="4"/>
        <v>1559.1</v>
      </c>
      <c r="K44">
        <v>237184</v>
      </c>
      <c r="L44">
        <v>0.657</v>
      </c>
      <c r="N44">
        <f>'France-OECD'!$J$8/1000</f>
        <v>102.253</v>
      </c>
      <c r="O44">
        <f>'Germany-OECD'!$J$8/1000</f>
        <v>147.419</v>
      </c>
      <c r="P44">
        <f>'Japan-OECD'!$J$8/1000</f>
        <v>473.296</v>
      </c>
      <c r="Q44">
        <f>'UK-OECD'!$J$8/1000</f>
        <v>131</v>
      </c>
      <c r="R44">
        <f>'US-OECD'!$J$8/1000</f>
        <v>801.9</v>
      </c>
      <c r="T44" s="26">
        <f t="shared" si="5"/>
        <v>102.3</v>
      </c>
      <c r="U44" s="29">
        <f t="shared" si="14"/>
        <v>147.419</v>
      </c>
      <c r="V44" s="39">
        <f t="shared" si="11"/>
        <v>473.296</v>
      </c>
      <c r="W44" s="29">
        <f t="shared" si="12"/>
        <v>131</v>
      </c>
      <c r="X44" s="29">
        <f t="shared" si="13"/>
        <v>801.9</v>
      </c>
      <c r="Y44" s="35">
        <f t="shared" si="8"/>
        <v>1655.915</v>
      </c>
      <c r="AA44" s="37">
        <f>'BLS International Data'!I20</f>
        <v>21966</v>
      </c>
      <c r="AB44" s="37">
        <f>'BLS International Data'!K20</f>
        <v>26018</v>
      </c>
      <c r="AC44" s="37">
        <f>'BLS International Data'!O20</f>
        <v>57255</v>
      </c>
      <c r="AD44" s="37">
        <f>'BLS International Data'!AG20</f>
        <v>24434</v>
      </c>
      <c r="AE44" s="37">
        <f>'BLS International Data'!C20</f>
        <v>107150</v>
      </c>
      <c r="AF44">
        <f t="shared" si="10"/>
        <v>236823</v>
      </c>
      <c r="AG44" s="33">
        <f t="shared" si="9"/>
        <v>0.699220514899313</v>
      </c>
      <c r="AH44" s="36">
        <f t="shared" si="3"/>
        <v>0.699220514899313</v>
      </c>
      <c r="AI44" s="33"/>
    </row>
    <row r="45" spans="2:35" ht="15">
      <c r="B45">
        <v>1986</v>
      </c>
      <c r="C45">
        <v>105</v>
      </c>
      <c r="D45">
        <v>154.2</v>
      </c>
      <c r="E45">
        <v>393</v>
      </c>
      <c r="F45">
        <v>134</v>
      </c>
      <c r="G45">
        <v>839</v>
      </c>
      <c r="I45">
        <v>1986</v>
      </c>
      <c r="J45" s="20">
        <f t="shared" si="4"/>
        <v>1625.2</v>
      </c>
      <c r="K45">
        <v>240636</v>
      </c>
      <c r="L45">
        <v>0.675</v>
      </c>
      <c r="N45">
        <f>'France-OECD'!$K$8/1000</f>
        <v>104.953</v>
      </c>
      <c r="O45" t="e">
        <f>'Germany-OECD'!$K$8/1000</f>
        <v>#VALUE!</v>
      </c>
      <c r="P45">
        <f>'Japan-OECD'!$K$8/1000</f>
        <v>487.779</v>
      </c>
      <c r="Q45">
        <f>'UK-OECD'!$K$8/1000</f>
        <v>134</v>
      </c>
      <c r="R45" t="e">
        <f>'US-OECD'!$K$8/1000</f>
        <v>#VALUE!</v>
      </c>
      <c r="T45" s="26">
        <f t="shared" si="5"/>
        <v>105</v>
      </c>
      <c r="U45" s="40">
        <f>AVERAGE(U44,U46)</f>
        <v>156.5175</v>
      </c>
      <c r="V45" s="39">
        <f t="shared" si="11"/>
        <v>487.779</v>
      </c>
      <c r="W45" s="29">
        <f t="shared" si="12"/>
        <v>134</v>
      </c>
      <c r="X45" s="40">
        <f>AVERAGE(X44,X46)</f>
        <v>848.8195000000001</v>
      </c>
      <c r="Y45" s="35">
        <f t="shared" si="8"/>
        <v>1732.116</v>
      </c>
      <c r="AA45" s="37">
        <f>'BLS International Data'!I21</f>
        <v>22161</v>
      </c>
      <c r="AB45" s="37">
        <f>'BLS International Data'!K21</f>
        <v>26383</v>
      </c>
      <c r="AC45" s="37">
        <f>'BLS International Data'!O21</f>
        <v>57736</v>
      </c>
      <c r="AD45" s="37">
        <f>'BLS International Data'!AG21</f>
        <v>24590</v>
      </c>
      <c r="AE45" s="37">
        <f>'BLS International Data'!C21</f>
        <v>109597</v>
      </c>
      <c r="AF45">
        <f t="shared" si="10"/>
        <v>240467</v>
      </c>
      <c r="AG45" s="33">
        <f t="shared" si="9"/>
        <v>0.7203133901949125</v>
      </c>
      <c r="AH45" s="36">
        <f t="shared" si="3"/>
        <v>0.7203133901949125</v>
      </c>
      <c r="AI45" s="33"/>
    </row>
    <row r="46" spans="2:35" ht="15">
      <c r="B46">
        <v>1987</v>
      </c>
      <c r="C46">
        <v>109.4</v>
      </c>
      <c r="D46">
        <v>165.6</v>
      </c>
      <c r="E46">
        <v>415.6</v>
      </c>
      <c r="F46">
        <v>134</v>
      </c>
      <c r="G46">
        <v>877.8</v>
      </c>
      <c r="I46">
        <v>1987</v>
      </c>
      <c r="J46" s="20">
        <f t="shared" si="4"/>
        <v>1702.4</v>
      </c>
      <c r="K46">
        <v>244907</v>
      </c>
      <c r="L46">
        <v>0.695</v>
      </c>
      <c r="N46">
        <f>'France-OECD'!$L$8/1000</f>
        <v>109.359</v>
      </c>
      <c r="O46">
        <f>'Germany-OECD'!$L$8/1000</f>
        <v>165.616</v>
      </c>
      <c r="P46">
        <f>'Japan-OECD'!$L$8/1000</f>
        <v>513.267</v>
      </c>
      <c r="Q46">
        <f>'UK-OECD'!$L$8/1000</f>
        <v>134</v>
      </c>
      <c r="R46">
        <f>'US-OECD'!$L$8/1000</f>
        <v>895.739</v>
      </c>
      <c r="T46" s="26">
        <f t="shared" si="5"/>
        <v>109.4</v>
      </c>
      <c r="U46" s="29">
        <f t="shared" si="14"/>
        <v>165.616</v>
      </c>
      <c r="V46" s="39">
        <f t="shared" si="11"/>
        <v>513.267</v>
      </c>
      <c r="W46" s="29">
        <f t="shared" si="12"/>
        <v>134</v>
      </c>
      <c r="X46" s="29">
        <f t="shared" si="13"/>
        <v>895.739</v>
      </c>
      <c r="Y46" s="35">
        <f t="shared" si="8"/>
        <v>1818.0220000000002</v>
      </c>
      <c r="AA46" s="37">
        <f>'BLS International Data'!I22</f>
        <v>22161</v>
      </c>
      <c r="AB46" s="37">
        <f>'BLS International Data'!K22</f>
        <v>26584</v>
      </c>
      <c r="AC46" s="37">
        <f>'BLS International Data'!O22</f>
        <v>58315</v>
      </c>
      <c r="AD46" s="37">
        <f>'BLS International Data'!AG22</f>
        <v>25084</v>
      </c>
      <c r="AE46" s="37">
        <f>'BLS International Data'!C22</f>
        <v>112440</v>
      </c>
      <c r="AF46">
        <f t="shared" si="10"/>
        <v>244584</v>
      </c>
      <c r="AG46" s="33">
        <f t="shared" si="9"/>
        <v>0.7433119092009289</v>
      </c>
      <c r="AH46" s="36">
        <f t="shared" si="3"/>
        <v>0.7433119092009289</v>
      </c>
      <c r="AI46" s="33"/>
    </row>
    <row r="47" spans="2:35" ht="15">
      <c r="B47">
        <v>1988</v>
      </c>
      <c r="C47">
        <v>115.2</v>
      </c>
      <c r="D47">
        <v>170.9</v>
      </c>
      <c r="E47">
        <v>434.6</v>
      </c>
      <c r="F47">
        <v>137</v>
      </c>
      <c r="G47">
        <v>900.7</v>
      </c>
      <c r="H47" s="41"/>
      <c r="I47">
        <v>1988</v>
      </c>
      <c r="J47" s="20">
        <f t="shared" si="4"/>
        <v>1758.4</v>
      </c>
      <c r="K47">
        <v>249704</v>
      </c>
      <c r="L47">
        <v>0.704</v>
      </c>
      <c r="N47">
        <f>'France-OECD'!$M$8/1000</f>
        <v>115.163</v>
      </c>
      <c r="O47" t="e">
        <f>'Germany-OECD'!$M$8/1000</f>
        <v>#VALUE!</v>
      </c>
      <c r="P47">
        <f>'Japan-OECD'!$M$8/1000</f>
        <v>535.008</v>
      </c>
      <c r="Q47">
        <f>'UK-OECD'!$M$8/1000</f>
        <v>137</v>
      </c>
      <c r="R47" t="e">
        <f>'US-OECD'!$M$8/1000</f>
        <v>#VALUE!</v>
      </c>
      <c r="T47" s="26">
        <f t="shared" si="5"/>
        <v>115.2</v>
      </c>
      <c r="U47" s="40">
        <f>AVERAGE(U46,U48)</f>
        <v>171.00900000000001</v>
      </c>
      <c r="V47" s="39">
        <f t="shared" si="11"/>
        <v>535.008</v>
      </c>
      <c r="W47" s="29">
        <f t="shared" si="12"/>
        <v>137</v>
      </c>
      <c r="X47" s="40">
        <f>AVERAGE(X46,X48)</f>
        <v>919.3875</v>
      </c>
      <c r="Y47" s="35">
        <f t="shared" si="8"/>
        <v>1877.6045000000001</v>
      </c>
      <c r="AA47" s="37">
        <f>'BLS International Data'!I23</f>
        <v>22239</v>
      </c>
      <c r="AB47" s="37">
        <f>'BLS International Data'!K23</f>
        <v>26799</v>
      </c>
      <c r="AC47" s="37">
        <f>'BLS International Data'!O23</f>
        <v>59303</v>
      </c>
      <c r="AD47" s="37">
        <f>'BLS International Data'!AG23</f>
        <v>25917</v>
      </c>
      <c r="AE47" s="37">
        <f>'BLS International Data'!C23</f>
        <v>114968</v>
      </c>
      <c r="AF47">
        <f t="shared" si="10"/>
        <v>249226</v>
      </c>
      <c r="AG47" s="33">
        <f t="shared" si="9"/>
        <v>0.7533742466676832</v>
      </c>
      <c r="AH47" s="36">
        <f t="shared" si="3"/>
        <v>0.7533742466676832</v>
      </c>
      <c r="AI47" s="33"/>
    </row>
    <row r="48" spans="2:35" ht="15">
      <c r="B48">
        <v>1989</v>
      </c>
      <c r="C48">
        <v>120.4</v>
      </c>
      <c r="D48">
        <v>176.4</v>
      </c>
      <c r="E48">
        <v>457.5</v>
      </c>
      <c r="F48">
        <v>133</v>
      </c>
      <c r="G48">
        <v>924.2</v>
      </c>
      <c r="I48">
        <v>1989</v>
      </c>
      <c r="J48" s="20">
        <f t="shared" si="4"/>
        <v>1811.5</v>
      </c>
      <c r="K48">
        <v>254645</v>
      </c>
      <c r="L48">
        <v>0.711</v>
      </c>
      <c r="N48">
        <f>'France-OECD'!$N$8/1000</f>
        <v>120.43</v>
      </c>
      <c r="O48">
        <f>'Germany-OECD'!$N$8/1000</f>
        <v>176.402</v>
      </c>
      <c r="P48">
        <f>'Japan-OECD'!$N$8/1000</f>
        <v>560.276</v>
      </c>
      <c r="Q48">
        <f>'UK-OECD'!$N$8/1000</f>
        <v>133</v>
      </c>
      <c r="R48">
        <f>'US-OECD'!$N$8/1000</f>
        <v>943.036</v>
      </c>
      <c r="T48" s="26">
        <f t="shared" si="5"/>
        <v>120.4</v>
      </c>
      <c r="U48" s="29">
        <f t="shared" si="14"/>
        <v>176.402</v>
      </c>
      <c r="V48" s="39">
        <f t="shared" si="11"/>
        <v>560.276</v>
      </c>
      <c r="W48" s="29">
        <f t="shared" si="12"/>
        <v>133</v>
      </c>
      <c r="X48" s="29">
        <f t="shared" si="13"/>
        <v>943.036</v>
      </c>
      <c r="Y48" s="35">
        <f t="shared" si="8"/>
        <v>1933.114</v>
      </c>
      <c r="AA48" s="37">
        <f>'BLS International Data'!I24</f>
        <v>22556</v>
      </c>
      <c r="AB48" s="37">
        <f>'BLS International Data'!K24</f>
        <v>27201</v>
      </c>
      <c r="AC48" s="37">
        <f>'BLS International Data'!O24</f>
        <v>60493</v>
      </c>
      <c r="AD48" s="37">
        <f>'BLS International Data'!AG24</f>
        <v>26600</v>
      </c>
      <c r="AE48" s="37">
        <f>'BLS International Data'!C24</f>
        <v>117342</v>
      </c>
      <c r="AF48">
        <f t="shared" si="10"/>
        <v>254192</v>
      </c>
      <c r="AG48" s="33">
        <f t="shared" si="9"/>
        <v>0.7604936426008686</v>
      </c>
      <c r="AH48" s="36">
        <f t="shared" si="3"/>
        <v>0.7604936426008686</v>
      </c>
      <c r="AI48" s="33"/>
    </row>
    <row r="49" spans="2:35" ht="15">
      <c r="B49">
        <v>1990</v>
      </c>
      <c r="C49">
        <v>123.9</v>
      </c>
      <c r="D49">
        <v>206.6</v>
      </c>
      <c r="E49">
        <v>477.9</v>
      </c>
      <c r="F49">
        <v>133</v>
      </c>
      <c r="G49">
        <v>942.1</v>
      </c>
      <c r="I49">
        <v>1990</v>
      </c>
      <c r="J49" s="20">
        <f t="shared" si="4"/>
        <v>1883.5</v>
      </c>
      <c r="K49">
        <v>258636</v>
      </c>
      <c r="L49">
        <v>0.728</v>
      </c>
      <c r="N49">
        <f>'France-OECD'!$O$8/1000</f>
        <v>123.938</v>
      </c>
      <c r="O49" t="e">
        <f>'Germany-OECD'!$O$8/1000</f>
        <v>#VALUE!</v>
      </c>
      <c r="P49">
        <f>'Japan-OECD'!$O$8/1000</f>
        <v>582.815</v>
      </c>
      <c r="Q49">
        <f>'UK-OECD'!$O$8/1000</f>
        <v>133</v>
      </c>
      <c r="R49" t="e">
        <f>'US-OECD'!$O$8/1000</f>
        <v>#VALUE!</v>
      </c>
      <c r="T49" s="26">
        <f t="shared" si="5"/>
        <v>123.9</v>
      </c>
      <c r="U49" s="40">
        <f>AVERAGE(U48,U50)</f>
        <v>209.13549999999998</v>
      </c>
      <c r="V49" s="39">
        <f t="shared" si="11"/>
        <v>582.815</v>
      </c>
      <c r="W49" s="29">
        <f t="shared" si="12"/>
        <v>133</v>
      </c>
      <c r="X49" s="40">
        <f>AVERAGE(X48,X50)</f>
        <v>962.3475</v>
      </c>
      <c r="Y49" s="35">
        <f t="shared" si="8"/>
        <v>2011.198</v>
      </c>
      <c r="AA49" s="37">
        <f>'BLS International Data'!I25</f>
        <v>22630</v>
      </c>
      <c r="AB49" s="37">
        <f>'BLS International Data'!K25</f>
        <v>27952</v>
      </c>
      <c r="AC49" s="37">
        <f>'BLS International Data'!O25</f>
        <v>61706</v>
      </c>
      <c r="AD49" s="37">
        <f>'BLS International Data'!AG25</f>
        <v>26724</v>
      </c>
      <c r="AE49" s="37">
        <f>'BLS International Data'!C25</f>
        <v>118793</v>
      </c>
      <c r="AF49">
        <f t="shared" si="10"/>
        <v>257805</v>
      </c>
      <c r="AG49" s="33">
        <f t="shared" si="9"/>
        <v>0.7801237369329532</v>
      </c>
      <c r="AH49" s="36">
        <f t="shared" si="3"/>
        <v>0.7801237369329532</v>
      </c>
      <c r="AI49" s="33"/>
    </row>
    <row r="50" spans="2:35" ht="15">
      <c r="B50">
        <v>1991</v>
      </c>
      <c r="C50">
        <v>129.8</v>
      </c>
      <c r="D50">
        <v>241.9</v>
      </c>
      <c r="E50">
        <v>491.1</v>
      </c>
      <c r="F50">
        <v>131</v>
      </c>
      <c r="G50">
        <v>960.4</v>
      </c>
      <c r="I50">
        <v>1991</v>
      </c>
      <c r="J50" s="20">
        <f t="shared" si="4"/>
        <v>1954.2</v>
      </c>
      <c r="K50">
        <v>266043</v>
      </c>
      <c r="L50">
        <v>0.735</v>
      </c>
      <c r="N50">
        <f>'France-OECD'!$P$8/1000</f>
        <v>129.78</v>
      </c>
      <c r="O50">
        <f>'Germany-OECD'!$P$8/1000</f>
        <v>241.869</v>
      </c>
      <c r="P50">
        <f>'Japan-OECD'!$P$8/1000</f>
        <v>598.333</v>
      </c>
      <c r="Q50">
        <f>'UK-OECD'!$P$8/1000</f>
        <v>128</v>
      </c>
      <c r="R50">
        <f>'US-OECD'!$P$8/1000</f>
        <v>981.659</v>
      </c>
      <c r="T50" s="26">
        <f t="shared" si="5"/>
        <v>129.8</v>
      </c>
      <c r="U50" s="29">
        <f t="shared" si="14"/>
        <v>241.869</v>
      </c>
      <c r="V50" s="39">
        <f t="shared" si="11"/>
        <v>598.333</v>
      </c>
      <c r="W50" s="29">
        <f t="shared" si="12"/>
        <v>128</v>
      </c>
      <c r="X50" s="29">
        <f t="shared" si="13"/>
        <v>981.659</v>
      </c>
      <c r="Y50" s="35">
        <f t="shared" si="8"/>
        <v>2079.661</v>
      </c>
      <c r="AA50" s="37">
        <f>'BLS International Data'!I26</f>
        <v>22535</v>
      </c>
      <c r="AB50" s="37">
        <f>'BLS International Data'!K26</f>
        <v>36871</v>
      </c>
      <c r="AC50" s="37">
        <f>'BLS International Data'!O26</f>
        <v>62920</v>
      </c>
      <c r="AD50" s="37">
        <f>'BLS International Data'!AG26</f>
        <v>26018</v>
      </c>
      <c r="AE50" s="37">
        <f>'BLS International Data'!C26</f>
        <v>117718</v>
      </c>
      <c r="AF50">
        <f t="shared" si="10"/>
        <v>266062</v>
      </c>
      <c r="AG50" s="33">
        <f t="shared" si="9"/>
        <v>0.7816452556171118</v>
      </c>
      <c r="AH50" s="36">
        <f t="shared" si="3"/>
        <v>0.7816452556171118</v>
      </c>
      <c r="AI50" s="33"/>
    </row>
    <row r="51" spans="2:35" ht="15">
      <c r="B51">
        <v>1992</v>
      </c>
      <c r="C51">
        <v>141.7</v>
      </c>
      <c r="D51">
        <v>234.3</v>
      </c>
      <c r="E51">
        <v>511.4</v>
      </c>
      <c r="F51">
        <v>134</v>
      </c>
      <c r="G51">
        <v>961.5</v>
      </c>
      <c r="I51">
        <v>1992</v>
      </c>
      <c r="J51" s="20">
        <f t="shared" si="4"/>
        <v>1982.9</v>
      </c>
      <c r="K51">
        <v>266030</v>
      </c>
      <c r="L51">
        <v>0.745</v>
      </c>
      <c r="N51">
        <f>'France-OECD'!$Q$8/1000</f>
        <v>141.71</v>
      </c>
      <c r="O51" t="e">
        <f>'Germany-OECD'!$Q$8/1000</f>
        <v>#VALUE!</v>
      </c>
      <c r="P51">
        <f>'Japan-OECD'!$Q$8/1000</f>
        <v>622.41</v>
      </c>
      <c r="Q51">
        <f>'UK-OECD'!$Q$8/1000</f>
        <v>129</v>
      </c>
      <c r="R51" t="e">
        <f>'US-OECD'!$Q$8/1000</f>
        <v>#VALUE!</v>
      </c>
      <c r="T51" s="26">
        <f t="shared" si="5"/>
        <v>141.7</v>
      </c>
      <c r="U51" s="42">
        <f>D51</f>
        <v>234.3</v>
      </c>
      <c r="V51" s="39">
        <f t="shared" si="11"/>
        <v>622.41</v>
      </c>
      <c r="W51" s="29">
        <f t="shared" si="12"/>
        <v>129</v>
      </c>
      <c r="X51" s="40">
        <f>AVERAGE(X50,X52)</f>
        <v>997.7155</v>
      </c>
      <c r="Y51" s="35">
        <f t="shared" si="8"/>
        <v>2125.1255</v>
      </c>
      <c r="AA51" s="37">
        <f>'BLS International Data'!I27</f>
        <v>22494</v>
      </c>
      <c r="AB51" s="37">
        <f>'BLS International Data'!K27</f>
        <v>36390</v>
      </c>
      <c r="AC51" s="37">
        <f>'BLS International Data'!O27</f>
        <v>63632</v>
      </c>
      <c r="AD51" s="37">
        <f>'BLS International Data'!AG27</f>
        <v>25399</v>
      </c>
      <c r="AE51" s="37">
        <f>'BLS International Data'!C27</f>
        <v>118492</v>
      </c>
      <c r="AF51">
        <f t="shared" si="10"/>
        <v>266407</v>
      </c>
      <c r="AG51" s="33">
        <f t="shared" si="9"/>
        <v>0.7976988217276574</v>
      </c>
      <c r="AH51" s="36">
        <f t="shared" si="3"/>
        <v>0.7976988217276574</v>
      </c>
      <c r="AI51" s="33"/>
    </row>
    <row r="52" spans="2:35" ht="15">
      <c r="B52">
        <v>1993</v>
      </c>
      <c r="C52">
        <v>145.9</v>
      </c>
      <c r="D52">
        <v>229.8</v>
      </c>
      <c r="E52">
        <v>526.5</v>
      </c>
      <c r="F52">
        <v>140</v>
      </c>
      <c r="G52">
        <v>962.7</v>
      </c>
      <c r="I52">
        <v>1993</v>
      </c>
      <c r="J52" s="20">
        <f t="shared" si="4"/>
        <v>2004.9</v>
      </c>
      <c r="K52">
        <v>266855</v>
      </c>
      <c r="L52">
        <v>0.751</v>
      </c>
      <c r="N52">
        <f>'France-OECD'!$R$8/1000</f>
        <v>145.898</v>
      </c>
      <c r="O52" t="e">
        <f>'Germany-OECD'!$R$8/1000</f>
        <v>#VALUE!</v>
      </c>
      <c r="P52">
        <f>'Japan-OECD'!$R$8/1000</f>
        <v>641.083</v>
      </c>
      <c r="Q52">
        <f>'UK-OECD'!$R$8/1000</f>
        <v>131</v>
      </c>
      <c r="R52">
        <f>'US-OECD'!$R$8/1000</f>
        <v>1013.772</v>
      </c>
      <c r="T52" s="43">
        <f t="shared" si="5"/>
        <v>145.9</v>
      </c>
      <c r="U52" s="42">
        <f>D52</f>
        <v>229.8</v>
      </c>
      <c r="V52" s="39">
        <f t="shared" si="11"/>
        <v>641.083</v>
      </c>
      <c r="W52" s="29">
        <f t="shared" si="12"/>
        <v>131</v>
      </c>
      <c r="X52" s="29">
        <f t="shared" si="13"/>
        <v>1013.772</v>
      </c>
      <c r="Y52" s="35">
        <f t="shared" si="8"/>
        <v>2161.5550000000003</v>
      </c>
      <c r="AA52" s="37">
        <f>'BLS International Data'!I28</f>
        <v>22323</v>
      </c>
      <c r="AB52" s="37">
        <f>'BLS International Data'!K28</f>
        <v>35989</v>
      </c>
      <c r="AC52" s="37">
        <f>'BLS International Data'!O28</f>
        <v>63826</v>
      </c>
      <c r="AD52" s="37">
        <f>'BLS International Data'!AG28</f>
        <v>25173</v>
      </c>
      <c r="AE52" s="37">
        <f>'BLS International Data'!C28</f>
        <v>120259</v>
      </c>
      <c r="AF52">
        <f t="shared" si="10"/>
        <v>267570</v>
      </c>
      <c r="AG52" s="33">
        <f t="shared" si="9"/>
        <v>0.8078465448293906</v>
      </c>
      <c r="AH52" s="36">
        <f t="shared" si="3"/>
        <v>0.8078465448293906</v>
      </c>
      <c r="AI52" s="33"/>
    </row>
    <row r="53" spans="2:34" ht="15">
      <c r="B53">
        <v>1994</v>
      </c>
      <c r="N53">
        <f>'France-OECD'!$S$8/1000</f>
        <v>149.193</v>
      </c>
      <c r="O53" t="e">
        <f>'Germany-OECD'!$S$8/1000</f>
        <v>#VALUE!</v>
      </c>
      <c r="P53">
        <f>'Japan-OECD'!$S$8/1000</f>
        <v>658.866</v>
      </c>
      <c r="Q53">
        <f>'UK-OECD'!$S$8/1000</f>
        <v>134</v>
      </c>
      <c r="R53" t="e">
        <f>'US-OECD'!$S$8/1000</f>
        <v>#VALUE!</v>
      </c>
      <c r="T53" s="44">
        <f>N53</f>
        <v>149.193</v>
      </c>
      <c r="U53" s="40">
        <f>AVERAGE(U52,U54)</f>
        <v>230.464</v>
      </c>
      <c r="V53" s="39">
        <f t="shared" si="11"/>
        <v>658.866</v>
      </c>
      <c r="W53" s="29">
        <f t="shared" si="12"/>
        <v>134</v>
      </c>
      <c r="X53" s="40">
        <f>AVERAGE(X52,X54)</f>
        <v>1024.8835</v>
      </c>
      <c r="Y53" s="35">
        <f t="shared" si="8"/>
        <v>2197.4065</v>
      </c>
      <c r="AA53" s="37">
        <f>'BLS International Data'!I29</f>
        <v>22256</v>
      </c>
      <c r="AB53" s="37">
        <f>'BLS International Data'!K29</f>
        <v>35756</v>
      </c>
      <c r="AC53" s="37">
        <f>'BLS International Data'!O29</f>
        <v>63860</v>
      </c>
      <c r="AD53" s="37">
        <f>'BLS International Data'!AG29</f>
        <v>25386</v>
      </c>
      <c r="AE53" s="37">
        <f>'BLS International Data'!C29</f>
        <v>123060</v>
      </c>
      <c r="AF53">
        <f t="shared" si="10"/>
        <v>270318</v>
      </c>
      <c r="AG53" s="33">
        <f t="shared" si="9"/>
        <v>0.8128968474167462</v>
      </c>
      <c r="AH53" s="36">
        <f t="shared" si="3"/>
        <v>0.8128968474167462</v>
      </c>
    </row>
    <row r="54" spans="2:34" ht="15">
      <c r="B54">
        <v>1995</v>
      </c>
      <c r="N54">
        <f>'France-OECD'!$T$8/1000</f>
        <v>151.24885</v>
      </c>
      <c r="O54">
        <f>'Germany-OECD'!$T$8/1000</f>
        <v>231.128</v>
      </c>
      <c r="P54">
        <f>'Japan-OECD'!$T$8/1000</f>
        <v>673.421</v>
      </c>
      <c r="Q54">
        <f>'UK-OECD'!$T$8/1000</f>
        <v>145.673</v>
      </c>
      <c r="R54">
        <f>'US-OECD'!$T$8/1000</f>
        <v>1035.995</v>
      </c>
      <c r="T54" s="44">
        <f aca="true" t="shared" si="15" ref="T54:T69">N54</f>
        <v>151.24885</v>
      </c>
      <c r="U54" s="29">
        <f t="shared" si="14"/>
        <v>231.128</v>
      </c>
      <c r="V54" s="39">
        <f t="shared" si="11"/>
        <v>673.421</v>
      </c>
      <c r="W54" s="39">
        <f t="shared" si="12"/>
        <v>145.673</v>
      </c>
      <c r="X54" s="29">
        <f t="shared" si="13"/>
        <v>1035.995</v>
      </c>
      <c r="Y54" s="35">
        <f t="shared" si="8"/>
        <v>2237.4658499999996</v>
      </c>
      <c r="AA54" s="37">
        <f>'BLS International Data'!I30</f>
        <v>22535</v>
      </c>
      <c r="AB54" s="37">
        <f>'BLS International Data'!K30</f>
        <v>35780</v>
      </c>
      <c r="AC54" s="37">
        <f>'BLS International Data'!O30</f>
        <v>63897</v>
      </c>
      <c r="AD54" s="37">
        <f>'BLS International Data'!AG30</f>
        <v>25684</v>
      </c>
      <c r="AE54" s="37">
        <f>'BLS International Data'!C30</f>
        <v>124900</v>
      </c>
      <c r="AF54">
        <f t="shared" si="10"/>
        <v>272796</v>
      </c>
      <c r="AG54" s="33">
        <f t="shared" si="9"/>
        <v>0.8201974552412791</v>
      </c>
      <c r="AH54" s="36">
        <f t="shared" si="3"/>
        <v>0.8201974552412791</v>
      </c>
    </row>
    <row r="55" spans="2:34" ht="15">
      <c r="B55">
        <v>1996</v>
      </c>
      <c r="N55">
        <f>'France-OECD'!$U$8/1000</f>
        <v>154.827</v>
      </c>
      <c r="O55">
        <f>'Germany-OECD'!$U$8/1000</f>
        <v>230.189</v>
      </c>
      <c r="P55">
        <f>'Japan-OECD'!$U$8/1000</f>
        <v>617.365</v>
      </c>
      <c r="Q55">
        <f>'UK-OECD'!$U$8/1000</f>
        <v>144.735</v>
      </c>
      <c r="R55" t="e">
        <f>'US-OECD'!$U$8/1000</f>
        <v>#VALUE!</v>
      </c>
      <c r="T55" s="44">
        <f t="shared" si="15"/>
        <v>154.827</v>
      </c>
      <c r="U55" s="29">
        <f t="shared" si="14"/>
        <v>230.189</v>
      </c>
      <c r="V55" s="39">
        <f t="shared" si="11"/>
        <v>617.365</v>
      </c>
      <c r="W55" s="39">
        <f t="shared" si="12"/>
        <v>144.735</v>
      </c>
      <c r="X55" s="40">
        <f>AVERAGE(X54,X56)</f>
        <v>1097.9515</v>
      </c>
      <c r="Y55" s="35">
        <f t="shared" si="8"/>
        <v>2245.0675</v>
      </c>
      <c r="AA55" s="37">
        <f>'BLS International Data'!I31</f>
        <v>22660</v>
      </c>
      <c r="AB55" s="37">
        <f>'BLS International Data'!K31</f>
        <v>35637</v>
      </c>
      <c r="AC55" s="37">
        <f>'BLS International Data'!O31</f>
        <v>64197</v>
      </c>
      <c r="AD55" s="37">
        <f>'BLS International Data'!AG31</f>
        <v>25928</v>
      </c>
      <c r="AE55" s="37">
        <f>'BLS International Data'!C31</f>
        <v>126708</v>
      </c>
      <c r="AF55">
        <f t="shared" si="10"/>
        <v>275130</v>
      </c>
      <c r="AG55" s="33">
        <f t="shared" si="9"/>
        <v>0.816002435212445</v>
      </c>
      <c r="AH55" s="36">
        <f t="shared" si="3"/>
        <v>0.816002435212445</v>
      </c>
    </row>
    <row r="56" spans="2:34" ht="15">
      <c r="B56">
        <v>1997</v>
      </c>
      <c r="N56">
        <f>'France-OECD'!$V$8/1000</f>
        <v>154.7424</v>
      </c>
      <c r="O56">
        <f>'Germany-OECD'!$V$8/1000</f>
        <v>235.793</v>
      </c>
      <c r="P56">
        <f>'Japan-OECD'!$V$8/1000</f>
        <v>625.442</v>
      </c>
      <c r="Q56">
        <f>'UK-OECD'!$V$8/1000</f>
        <v>145.6412</v>
      </c>
      <c r="R56">
        <f>'US-OECD'!$V$8/1000</f>
        <v>1159.908</v>
      </c>
      <c r="T56" s="44">
        <f t="shared" si="15"/>
        <v>154.7424</v>
      </c>
      <c r="U56" s="29">
        <f t="shared" si="14"/>
        <v>235.793</v>
      </c>
      <c r="V56" s="39">
        <f t="shared" si="11"/>
        <v>625.442</v>
      </c>
      <c r="W56" s="39">
        <f t="shared" si="12"/>
        <v>145.6412</v>
      </c>
      <c r="X56" s="29">
        <f t="shared" si="13"/>
        <v>1159.908</v>
      </c>
      <c r="Y56" s="35">
        <f t="shared" si="8"/>
        <v>2321.5266</v>
      </c>
      <c r="AA56" s="37">
        <f>'BLS International Data'!I32</f>
        <v>22592</v>
      </c>
      <c r="AB56" s="37">
        <f>'BLS International Data'!K32</f>
        <v>35508</v>
      </c>
      <c r="AC56" s="37">
        <f>'BLS International Data'!O32</f>
        <v>64897</v>
      </c>
      <c r="AD56" s="37">
        <f>'BLS International Data'!AG32</f>
        <v>26407</v>
      </c>
      <c r="AE56" s="37">
        <f>'BLS International Data'!C32</f>
        <v>129558</v>
      </c>
      <c r="AF56">
        <f t="shared" si="10"/>
        <v>278962</v>
      </c>
      <c r="AG56" s="33">
        <f t="shared" si="9"/>
        <v>0.8322017335694467</v>
      </c>
      <c r="AH56" s="36">
        <f t="shared" si="3"/>
        <v>0.8322017335694467</v>
      </c>
    </row>
    <row r="57" spans="2:34" ht="15">
      <c r="B57">
        <v>1998</v>
      </c>
      <c r="N57">
        <f>'France-OECD'!$W$8/1000</f>
        <v>155.72704000000002</v>
      </c>
      <c r="O57">
        <f>'Germany-OECD'!$W$8/1000</f>
        <v>237.712</v>
      </c>
      <c r="P57">
        <f>'Japan-OECD'!$W$8/1000</f>
        <v>652.845</v>
      </c>
      <c r="Q57">
        <f>'UK-OECD'!$W$8/1000</f>
        <v>157.662</v>
      </c>
      <c r="R57" t="e">
        <f>'US-OECD'!$W$8/1000</f>
        <v>#VALUE!</v>
      </c>
      <c r="T57" s="44">
        <f t="shared" si="15"/>
        <v>155.72704000000002</v>
      </c>
      <c r="U57" s="29">
        <f t="shared" si="14"/>
        <v>237.712</v>
      </c>
      <c r="V57" s="39">
        <f t="shared" si="11"/>
        <v>652.845</v>
      </c>
      <c r="W57" s="39">
        <f t="shared" si="12"/>
        <v>157.662</v>
      </c>
      <c r="X57" s="40">
        <f>AVERAGE(X56,X58)</f>
        <v>1210.414</v>
      </c>
      <c r="Y57" s="35">
        <f t="shared" si="8"/>
        <v>2414.36004</v>
      </c>
      <c r="AA57" s="37">
        <f>'BLS International Data'!I33</f>
        <v>22799</v>
      </c>
      <c r="AB57" s="37">
        <f>'BLS International Data'!K33</f>
        <v>36059</v>
      </c>
      <c r="AC57" s="37">
        <f>'BLS International Data'!O33</f>
        <v>64454</v>
      </c>
      <c r="AD57" s="37">
        <f>'BLS International Data'!AG33</f>
        <v>26684</v>
      </c>
      <c r="AE57" s="37">
        <f>'BLS International Data'!C33</f>
        <v>131463</v>
      </c>
      <c r="AF57">
        <f t="shared" si="10"/>
        <v>281459</v>
      </c>
      <c r="AG57" s="33">
        <f t="shared" si="9"/>
        <v>0.8578016833712904</v>
      </c>
      <c r="AH57" s="36">
        <f t="shared" si="3"/>
        <v>0.8578016833712904</v>
      </c>
    </row>
    <row r="58" spans="2:34" ht="15">
      <c r="B58">
        <v>1999</v>
      </c>
      <c r="N58">
        <f>'France-OECD'!$X$8/1000</f>
        <v>160.424</v>
      </c>
      <c r="O58">
        <f>'Germany-OECD'!$X$8/1000</f>
        <v>254.691</v>
      </c>
      <c r="P58">
        <f>'Japan-OECD'!$X$8/1000</f>
        <v>658.91</v>
      </c>
      <c r="Q58">
        <f>'UK-OECD'!$X$8/1000</f>
        <v>167.57303</v>
      </c>
      <c r="R58">
        <f>'US-OECD'!$X$8/1000</f>
        <v>1260.92</v>
      </c>
      <c r="T58" s="44">
        <f t="shared" si="15"/>
        <v>160.424</v>
      </c>
      <c r="U58" s="29">
        <f t="shared" si="14"/>
        <v>254.691</v>
      </c>
      <c r="V58" s="39">
        <f t="shared" si="11"/>
        <v>658.91</v>
      </c>
      <c r="W58" s="39">
        <f t="shared" si="12"/>
        <v>167.57303</v>
      </c>
      <c r="X58" s="29">
        <f t="shared" si="13"/>
        <v>1260.92</v>
      </c>
      <c r="Y58" s="35">
        <f t="shared" si="8"/>
        <v>2502.51803</v>
      </c>
      <c r="AA58" s="37">
        <f>'BLS International Data'!I34</f>
        <v>23101</v>
      </c>
      <c r="AB58" s="37">
        <f>'BLS International Data'!K34</f>
        <v>36042</v>
      </c>
      <c r="AC58" s="37">
        <f>'BLS International Data'!O34</f>
        <v>63924</v>
      </c>
      <c r="AD58" s="37">
        <f>'BLS International Data'!AG34</f>
        <v>27049</v>
      </c>
      <c r="AE58" s="37">
        <f>'BLS International Data'!C34</f>
        <v>133488</v>
      </c>
      <c r="AF58">
        <f t="shared" si="10"/>
        <v>283604</v>
      </c>
      <c r="AG58" s="33">
        <f t="shared" si="9"/>
        <v>0.8823987073525057</v>
      </c>
      <c r="AH58" s="36">
        <f t="shared" si="3"/>
        <v>0.8823987073525057</v>
      </c>
    </row>
    <row r="59" spans="2:34" ht="15">
      <c r="B59">
        <v>2000</v>
      </c>
      <c r="N59">
        <f>'France-OECD'!$Y$8/1000</f>
        <v>172.07</v>
      </c>
      <c r="O59">
        <f>'Germany-OECD'!$Y$8/1000</f>
        <v>257.874</v>
      </c>
      <c r="P59">
        <f>'Japan-OECD'!$Y$8/1000</f>
        <v>647.572</v>
      </c>
      <c r="Q59">
        <f>'UK-OECD'!$Y$8/1000</f>
        <v>170.55439</v>
      </c>
      <c r="R59">
        <f>'US-OECD'!$Y$8/1000</f>
        <v>1293.58223</v>
      </c>
      <c r="T59" s="44">
        <f t="shared" si="15"/>
        <v>172.07</v>
      </c>
      <c r="U59" s="29">
        <f t="shared" si="14"/>
        <v>257.874</v>
      </c>
      <c r="V59" s="39">
        <f t="shared" si="11"/>
        <v>647.572</v>
      </c>
      <c r="W59" s="39">
        <f t="shared" si="12"/>
        <v>170.55439</v>
      </c>
      <c r="X59" s="29">
        <f t="shared" si="13"/>
        <v>1293.58223</v>
      </c>
      <c r="Y59" s="35">
        <f t="shared" si="8"/>
        <v>2541.6526200000003</v>
      </c>
      <c r="AA59" s="37">
        <f>'BLS International Data'!I35</f>
        <v>23731</v>
      </c>
      <c r="AB59" s="37">
        <f>'BLS International Data'!K35</f>
        <v>36236</v>
      </c>
      <c r="AC59" s="37">
        <f>'BLS International Data'!O35</f>
        <v>63790</v>
      </c>
      <c r="AD59" s="37">
        <f>'BLS International Data'!AG35</f>
        <v>27375</v>
      </c>
      <c r="AE59" s="37">
        <f>'BLS International Data'!C35</f>
        <v>136891</v>
      </c>
      <c r="AF59">
        <f t="shared" si="10"/>
        <v>288023</v>
      </c>
      <c r="AG59" s="33">
        <f t="shared" si="9"/>
        <v>0.8824477975717218</v>
      </c>
      <c r="AH59" s="36">
        <f t="shared" si="3"/>
        <v>0.8824477975717218</v>
      </c>
    </row>
    <row r="60" spans="2:34" ht="15">
      <c r="B60">
        <v>2001</v>
      </c>
      <c r="N60">
        <f>'France-OECD'!$Z$8/1000</f>
        <v>177.372</v>
      </c>
      <c r="O60">
        <f>'Germany-OECD'!$Z$8/1000</f>
        <v>264.385</v>
      </c>
      <c r="P60">
        <f>'Japan-OECD'!$Z$8/1000</f>
        <v>653.021</v>
      </c>
      <c r="Q60">
        <f>'UK-OECD'!$Z$8/1000</f>
        <v>182.14383999999998</v>
      </c>
      <c r="R60">
        <f>'US-OECD'!$Z$8/1000</f>
        <v>1320.3053300000001</v>
      </c>
      <c r="T60" s="44">
        <f t="shared" si="15"/>
        <v>177.372</v>
      </c>
      <c r="U60" s="29">
        <f t="shared" si="14"/>
        <v>264.385</v>
      </c>
      <c r="V60" s="39">
        <f t="shared" si="11"/>
        <v>653.021</v>
      </c>
      <c r="W60" s="39">
        <f t="shared" si="12"/>
        <v>182.14383999999998</v>
      </c>
      <c r="X60" s="29">
        <f t="shared" si="13"/>
        <v>1320.3053300000001</v>
      </c>
      <c r="Y60" s="35">
        <f t="shared" si="8"/>
        <v>2597.2271699999997</v>
      </c>
      <c r="AA60" s="37">
        <f>'BLS International Data'!I36</f>
        <v>24063</v>
      </c>
      <c r="AB60" s="37">
        <f>'BLS International Data'!K36</f>
        <v>36350</v>
      </c>
      <c r="AC60" s="37">
        <f>'BLS International Data'!O36</f>
        <v>63460</v>
      </c>
      <c r="AD60" s="37">
        <f>'BLS International Data'!AG36</f>
        <v>27618</v>
      </c>
      <c r="AE60" s="37">
        <f>'BLS International Data'!C36</f>
        <v>136933</v>
      </c>
      <c r="AF60">
        <f t="shared" si="10"/>
        <v>288424</v>
      </c>
      <c r="AG60" s="33">
        <f t="shared" si="9"/>
        <v>0.900489269270241</v>
      </c>
      <c r="AH60" s="36">
        <f t="shared" si="3"/>
        <v>0.900489269270241</v>
      </c>
    </row>
    <row r="61" spans="2:34" ht="15">
      <c r="B61">
        <v>2002</v>
      </c>
      <c r="N61">
        <f>'France-OECD'!$AA$8/1000</f>
        <v>186.42</v>
      </c>
      <c r="O61">
        <f>'Germany-OECD'!$AA$8/1000</f>
        <v>265.812</v>
      </c>
      <c r="P61">
        <f>'Japan-OECD'!$AA$8/1000</f>
        <v>623.035</v>
      </c>
      <c r="Q61">
        <f>'UK-OECD'!$AA$8/1000</f>
        <v>198.16298</v>
      </c>
      <c r="R61">
        <f>'US-OECD'!$AA$8/1000</f>
        <v>1342.45422</v>
      </c>
      <c r="T61" s="44">
        <f t="shared" si="15"/>
        <v>186.42</v>
      </c>
      <c r="U61" s="29">
        <f t="shared" si="14"/>
        <v>265.812</v>
      </c>
      <c r="V61" s="39">
        <f t="shared" si="11"/>
        <v>623.035</v>
      </c>
      <c r="W61" s="39">
        <f t="shared" si="12"/>
        <v>198.16298</v>
      </c>
      <c r="X61" s="29">
        <f t="shared" si="13"/>
        <v>1342.45422</v>
      </c>
      <c r="Y61" s="35">
        <f t="shared" si="8"/>
        <v>2615.8842000000004</v>
      </c>
      <c r="AA61" s="37">
        <f>'BLS International Data'!I37</f>
        <v>24325</v>
      </c>
      <c r="AB61" s="37">
        <f>'BLS International Data'!K37</f>
        <v>36018</v>
      </c>
      <c r="AC61" s="37">
        <f>'BLS International Data'!O37</f>
        <v>62650</v>
      </c>
      <c r="AD61" s="37">
        <f>'BLS International Data'!AG37</f>
        <v>27835</v>
      </c>
      <c r="AE61" s="37">
        <f>'BLS International Data'!C37</f>
        <v>136485</v>
      </c>
      <c r="AF61">
        <f t="shared" si="10"/>
        <v>287313</v>
      </c>
      <c r="AG61" s="33">
        <f t="shared" si="9"/>
        <v>0.910464963297867</v>
      </c>
      <c r="AH61" s="36">
        <f t="shared" si="3"/>
        <v>0.910464963297867</v>
      </c>
    </row>
    <row r="62" spans="2:34" ht="15">
      <c r="B62">
        <v>2003</v>
      </c>
      <c r="N62">
        <f>'France-OECD'!$AB$8/1000</f>
        <v>192.78991200000002</v>
      </c>
      <c r="O62">
        <f>'Germany-OECD'!$AB$8/1000</f>
        <v>268.942</v>
      </c>
      <c r="P62">
        <f>'Japan-OECD'!$AB$8/1000</f>
        <v>652.369</v>
      </c>
      <c r="Q62">
        <f>'UK-OECD'!$AB$8/1000</f>
        <v>216.68986999999998</v>
      </c>
      <c r="R62">
        <f>'US-OECD'!$AB$8/1000</f>
        <v>1430.55074</v>
      </c>
      <c r="T62" s="44">
        <f t="shared" si="15"/>
        <v>192.78991200000002</v>
      </c>
      <c r="U62" s="29">
        <f t="shared" si="14"/>
        <v>268.942</v>
      </c>
      <c r="V62" s="39">
        <f t="shared" si="11"/>
        <v>652.369</v>
      </c>
      <c r="W62" s="39">
        <f t="shared" si="12"/>
        <v>216.68986999999998</v>
      </c>
      <c r="X62" s="29">
        <f t="shared" si="13"/>
        <v>1430.55074</v>
      </c>
      <c r="Y62" s="35">
        <f t="shared" si="8"/>
        <v>2761.341522</v>
      </c>
      <c r="AA62" s="37">
        <f>'BLS International Data'!I38</f>
        <v>24369</v>
      </c>
      <c r="AB62" s="37">
        <f>'BLS International Data'!K38</f>
        <v>35615</v>
      </c>
      <c r="AC62" s="37">
        <f>'BLS International Data'!O38</f>
        <v>62511</v>
      </c>
      <c r="AD62" s="37">
        <f>'BLS International Data'!AG38</f>
        <v>28096</v>
      </c>
      <c r="AE62" s="37">
        <f>'BLS International Data'!C38</f>
        <v>137736</v>
      </c>
      <c r="AF62">
        <f t="shared" si="10"/>
        <v>288327</v>
      </c>
      <c r="AG62" s="33">
        <f t="shared" si="9"/>
        <v>0.95771173771447</v>
      </c>
      <c r="AH62" s="36">
        <f t="shared" si="3"/>
        <v>0.95771173771447</v>
      </c>
    </row>
    <row r="63" spans="2:34" ht="15">
      <c r="B63">
        <v>2004</v>
      </c>
      <c r="N63">
        <f>'France-OECD'!$AC$8/1000</f>
        <v>202.37720000000002</v>
      </c>
      <c r="O63">
        <f>'Germany-OECD'!$AC$8/1000</f>
        <v>270.215</v>
      </c>
      <c r="P63">
        <f>'Japan-OECD'!$AC$8/1000</f>
        <v>653.747</v>
      </c>
      <c r="Q63">
        <f>'UK-OECD'!$AC$8/1000</f>
        <v>228.96909</v>
      </c>
      <c r="R63">
        <f>'US-OECD'!$AC$8/1000</f>
        <v>1384.5363</v>
      </c>
      <c r="T63" s="44">
        <f t="shared" si="15"/>
        <v>202.37720000000002</v>
      </c>
      <c r="U63" s="29">
        <f t="shared" si="14"/>
        <v>270.215</v>
      </c>
      <c r="V63" s="39">
        <f t="shared" si="11"/>
        <v>653.747</v>
      </c>
      <c r="W63" s="39">
        <f t="shared" si="12"/>
        <v>228.96909</v>
      </c>
      <c r="X63" s="29">
        <f t="shared" si="13"/>
        <v>1384.5363</v>
      </c>
      <c r="Y63" s="35">
        <f t="shared" si="8"/>
        <v>2739.8445899999997</v>
      </c>
      <c r="AA63" s="37">
        <f>'BLS International Data'!I39</f>
        <v>24434</v>
      </c>
      <c r="AB63" s="37">
        <f>'BLS International Data'!K39</f>
        <v>35604</v>
      </c>
      <c r="AC63" s="37">
        <f>'BLS International Data'!O39</f>
        <v>62641</v>
      </c>
      <c r="AD63" s="37">
        <f>'BLS International Data'!AG39</f>
        <v>28388</v>
      </c>
      <c r="AE63" s="37">
        <f>'BLS International Data'!C39</f>
        <v>139252</v>
      </c>
      <c r="AF63">
        <f t="shared" si="10"/>
        <v>290319</v>
      </c>
      <c r="AG63" s="33">
        <f t="shared" si="9"/>
        <v>0.9437358870759405</v>
      </c>
      <c r="AH63" s="36">
        <f t="shared" si="3"/>
        <v>0.9437358870759405</v>
      </c>
    </row>
    <row r="64" spans="2:34" ht="15">
      <c r="B64">
        <v>2005</v>
      </c>
      <c r="N64">
        <f>'France-OECD'!$AD$8/1000</f>
        <v>202.50679</v>
      </c>
      <c r="O64">
        <f>'Germany-OECD'!$AD$8/1000</f>
        <v>272.148</v>
      </c>
      <c r="P64">
        <f>'Japan-OECD'!$AD$8/1000</f>
        <v>680.631</v>
      </c>
      <c r="Q64">
        <f>'UK-OECD'!$AD$8/1000</f>
        <v>248.5993</v>
      </c>
      <c r="R64">
        <f>'US-OECD'!$AD$8/1000</f>
        <v>1375.30447</v>
      </c>
      <c r="T64" s="44">
        <f t="shared" si="15"/>
        <v>202.50679</v>
      </c>
      <c r="U64" s="29">
        <f t="shared" si="14"/>
        <v>272.148</v>
      </c>
      <c r="V64" s="39">
        <f t="shared" si="11"/>
        <v>680.631</v>
      </c>
      <c r="W64" s="39">
        <f t="shared" si="12"/>
        <v>248.5993</v>
      </c>
      <c r="X64" s="29">
        <f t="shared" si="13"/>
        <v>1375.30447</v>
      </c>
      <c r="Y64" s="35">
        <f t="shared" si="8"/>
        <v>2779.1895600000003</v>
      </c>
      <c r="AA64" s="37">
        <f>'BLS International Data'!I40</f>
        <v>24596</v>
      </c>
      <c r="AB64" s="37">
        <f>'BLS International Data'!K40</f>
        <v>36123</v>
      </c>
      <c r="AC64" s="37">
        <f>'BLS International Data'!O40</f>
        <v>62908</v>
      </c>
      <c r="AD64" s="37">
        <f>'BLS International Data'!AG40</f>
        <v>28681</v>
      </c>
      <c r="AE64" s="37">
        <f>'BLS International Data'!C40</f>
        <v>141730</v>
      </c>
      <c r="AF64">
        <f t="shared" si="10"/>
        <v>294038</v>
      </c>
      <c r="AG64" s="33">
        <f t="shared" si="9"/>
        <v>0.9451804052537427</v>
      </c>
      <c r="AH64" s="36">
        <f t="shared" si="3"/>
        <v>0.9451804052537427</v>
      </c>
    </row>
    <row r="65" spans="2:34" ht="15">
      <c r="B65">
        <v>2006</v>
      </c>
      <c r="N65">
        <f>'France-OECD'!$AE$8/1000</f>
        <v>210.59109</v>
      </c>
      <c r="O65">
        <f>'Germany-OECD'!$AE$8/1000</f>
        <v>279.822</v>
      </c>
      <c r="P65">
        <f>'Japan-OECD'!$AE$8/1000</f>
        <v>684.884</v>
      </c>
      <c r="Q65">
        <f>'UK-OECD'!$AE$8/1000</f>
        <v>254.009</v>
      </c>
      <c r="R65">
        <f>'US-OECD'!$AE$8/1000</f>
        <v>1414.3413600000001</v>
      </c>
      <c r="T65" s="44">
        <f t="shared" si="15"/>
        <v>210.59109</v>
      </c>
      <c r="U65" s="29">
        <f t="shared" si="14"/>
        <v>279.822</v>
      </c>
      <c r="V65" s="39">
        <f t="shared" si="11"/>
        <v>684.884</v>
      </c>
      <c r="W65" s="39">
        <f t="shared" si="12"/>
        <v>254.009</v>
      </c>
      <c r="X65" s="29">
        <f t="shared" si="13"/>
        <v>1414.3413600000001</v>
      </c>
      <c r="Y65" s="35">
        <f t="shared" si="8"/>
        <v>2843.64745</v>
      </c>
      <c r="AA65" s="37">
        <f>'BLS International Data'!I41</f>
        <v>24787</v>
      </c>
      <c r="AB65" s="37">
        <f>'BLS International Data'!K41</f>
        <v>36949</v>
      </c>
      <c r="AC65" s="37">
        <f>'BLS International Data'!O41</f>
        <v>63279</v>
      </c>
      <c r="AD65" s="37">
        <f>'BLS International Data'!AG41</f>
        <v>28942</v>
      </c>
      <c r="AE65" s="37">
        <f>'BLS International Data'!C41</f>
        <v>144427</v>
      </c>
      <c r="AF65">
        <f t="shared" si="10"/>
        <v>298384</v>
      </c>
      <c r="AG65" s="33">
        <f t="shared" si="9"/>
        <v>0.9530160631937369</v>
      </c>
      <c r="AH65" s="36">
        <f t="shared" si="3"/>
        <v>0.9530160631937369</v>
      </c>
    </row>
    <row r="66" spans="2:34" ht="15">
      <c r="B66">
        <v>2007</v>
      </c>
      <c r="N66">
        <f>'France-OECD'!$AF$8/1000</f>
        <v>221.851043</v>
      </c>
      <c r="O66">
        <f>'Germany-OECD'!$AF$8/1000</f>
        <v>290.853</v>
      </c>
      <c r="P66">
        <f>'Japan-OECD'!$AF$8/1000</f>
        <v>684.311</v>
      </c>
      <c r="Q66">
        <f>'UK-OECD'!$AF$8/1000</f>
        <v>252.65079999999998</v>
      </c>
      <c r="R66">
        <f>'US-OECD'!$AF$8/1000</f>
        <v>1412.63879</v>
      </c>
      <c r="T66" s="44">
        <f t="shared" si="15"/>
        <v>221.851043</v>
      </c>
      <c r="U66" s="29">
        <f t="shared" si="14"/>
        <v>290.853</v>
      </c>
      <c r="V66" s="39">
        <f t="shared" si="11"/>
        <v>684.311</v>
      </c>
      <c r="W66" s="39">
        <f t="shared" si="12"/>
        <v>252.65079999999998</v>
      </c>
      <c r="X66" s="29">
        <f t="shared" si="13"/>
        <v>1412.63879</v>
      </c>
      <c r="Y66" s="35">
        <f t="shared" si="8"/>
        <v>2862.304633</v>
      </c>
      <c r="AA66" s="37">
        <f>'BLS International Data'!I42</f>
        <v>25212</v>
      </c>
      <c r="AB66" s="37">
        <f>'BLS International Data'!K42</f>
        <v>37763</v>
      </c>
      <c r="AC66" s="37">
        <f>'BLS International Data'!O42</f>
        <v>63659</v>
      </c>
      <c r="AD66" s="37">
        <f>'BLS International Data'!AG42</f>
        <v>29148</v>
      </c>
      <c r="AE66" s="37">
        <f>'BLS International Data'!C42</f>
        <v>146047</v>
      </c>
      <c r="AF66">
        <f t="shared" si="10"/>
        <v>301829</v>
      </c>
      <c r="AG66" s="33">
        <f t="shared" si="9"/>
        <v>0.9483199536823831</v>
      </c>
      <c r="AH66" s="36">
        <f t="shared" si="3"/>
        <v>0.9483199536823831</v>
      </c>
    </row>
    <row r="67" spans="2:34" ht="15">
      <c r="B67">
        <v>2008</v>
      </c>
      <c r="N67">
        <f>'France-OECD'!$AG$8/1000</f>
        <v>227.67853</v>
      </c>
      <c r="O67">
        <f>'Germany-OECD'!$AG$8/1000</f>
        <v>302.467423</v>
      </c>
      <c r="P67">
        <f>'Japan-OECD'!$AG$8/1000</f>
        <v>656.676</v>
      </c>
      <c r="Q67">
        <f>'UK-OECD'!$AG$8/1000</f>
        <v>251.9317</v>
      </c>
      <c r="T67" s="44">
        <f t="shared" si="15"/>
        <v>227.67853</v>
      </c>
      <c r="U67" s="29">
        <f t="shared" si="14"/>
        <v>302.467423</v>
      </c>
      <c r="V67" s="39">
        <f t="shared" si="11"/>
        <v>656.676</v>
      </c>
      <c r="W67" s="39">
        <f t="shared" si="12"/>
        <v>251.9317</v>
      </c>
      <c r="X67" s="29"/>
      <c r="Y67" s="35"/>
      <c r="AA67" s="37">
        <f>'BLS International Data'!I43</f>
        <v>25578</v>
      </c>
      <c r="AB67" s="37">
        <f>'BLS International Data'!K43</f>
        <v>38345</v>
      </c>
      <c r="AC67" s="37">
        <f>'BLS International Data'!O43</f>
        <v>63490</v>
      </c>
      <c r="AD67" s="37">
        <f>'BLS International Data'!AG43</f>
        <v>29354</v>
      </c>
      <c r="AE67" s="37">
        <f>'BLS International Data'!C43</f>
        <v>145362</v>
      </c>
      <c r="AF67">
        <f t="shared" si="10"/>
        <v>302129</v>
      </c>
      <c r="AH67" s="36"/>
    </row>
    <row r="68" spans="2:34" ht="15">
      <c r="B68">
        <v>2009</v>
      </c>
      <c r="N68">
        <f>'France-OECD'!$AH$8/1000</f>
        <v>234.36604699999998</v>
      </c>
      <c r="O68">
        <f>'Germany-OECD'!$AH$8/1000</f>
        <v>317.225752</v>
      </c>
      <c r="P68">
        <f>'Japan-OECD'!$AH$8/1000</f>
        <v>655.53</v>
      </c>
      <c r="Q68">
        <f>'UK-OECD'!$AH$8/1000</f>
        <v>256.124113</v>
      </c>
      <c r="T68" s="44">
        <f t="shared" si="15"/>
        <v>234.36604699999998</v>
      </c>
      <c r="U68" s="29">
        <f t="shared" si="14"/>
        <v>317.225752</v>
      </c>
      <c r="V68" s="39">
        <f t="shared" si="11"/>
        <v>655.53</v>
      </c>
      <c r="W68" s="39">
        <f t="shared" si="12"/>
        <v>256.124113</v>
      </c>
      <c r="X68" s="29"/>
      <c r="Y68" s="35"/>
      <c r="AA68" s="37">
        <f>'BLS International Data'!I44</f>
        <v>25345</v>
      </c>
      <c r="AB68" s="37">
        <f>'BLS International Data'!K44</f>
        <v>38279</v>
      </c>
      <c r="AC68" s="37">
        <f>'BLS International Data'!O44</f>
        <v>62561</v>
      </c>
      <c r="AD68" s="37">
        <f>'BLS International Data'!AG44</f>
        <v>28878</v>
      </c>
      <c r="AE68" s="37">
        <f>'BLS International Data'!C44</f>
        <v>139877</v>
      </c>
      <c r="AF68">
        <f t="shared" si="10"/>
        <v>294940</v>
      </c>
      <c r="AH68" s="36"/>
    </row>
    <row r="69" spans="2:34" ht="15">
      <c r="B69">
        <v>2010</v>
      </c>
      <c r="N69">
        <f>'France-OECD'!$AI$8/1000</f>
        <v>239.612896</v>
      </c>
      <c r="O69">
        <f>'Germany-OECD'!$AI$8/1000</f>
        <v>327.95310600000005</v>
      </c>
      <c r="P69">
        <f>'Japan-OECD'!$AI$8/1000</f>
        <v>656.032</v>
      </c>
      <c r="Q69">
        <f>'UK-OECD'!$AI$8/1000</f>
        <v>256.584957</v>
      </c>
      <c r="T69" s="44">
        <f t="shared" si="15"/>
        <v>239.612896</v>
      </c>
      <c r="U69" s="29">
        <f t="shared" si="14"/>
        <v>327.95310600000005</v>
      </c>
      <c r="V69" s="39">
        <f t="shared" si="11"/>
        <v>656.032</v>
      </c>
      <c r="W69" s="39">
        <f t="shared" si="12"/>
        <v>256.584957</v>
      </c>
      <c r="X69" s="29"/>
      <c r="Y69" s="35"/>
      <c r="AA69" s="37">
        <f>'BLS International Data'!I45</f>
        <v>25403</v>
      </c>
      <c r="AB69" s="37">
        <f>'BLS International Data'!K45</f>
        <v>38549</v>
      </c>
      <c r="AC69" s="37">
        <f>'BLS International Data'!O45</f>
        <v>62421</v>
      </c>
      <c r="AD69" s="37">
        <f>'BLS International Data'!AG45</f>
        <v>28929</v>
      </c>
      <c r="AE69" s="37">
        <f>'BLS International Data'!C45</f>
        <v>139064</v>
      </c>
      <c r="AF69">
        <f t="shared" si="10"/>
        <v>294366</v>
      </c>
      <c r="AH69" s="36"/>
    </row>
    <row r="70" spans="2:34" ht="15">
      <c r="B70">
        <v>2011</v>
      </c>
      <c r="AA70" s="37">
        <f>'BLS International Data'!I46</f>
        <v>25489</v>
      </c>
      <c r="AB70" s="37">
        <f>'BLS International Data'!K46</f>
        <v>39549</v>
      </c>
      <c r="AC70" s="37">
        <f>'BLS International Data'!O46</f>
        <v>62332</v>
      </c>
      <c r="AD70" s="37">
        <f>'BLS International Data'!AG46</f>
        <v>29078</v>
      </c>
      <c r="AE70" s="37">
        <f>'BLS International Data'!C46</f>
        <v>139869</v>
      </c>
      <c r="AF70">
        <f t="shared" si="10"/>
        <v>296317</v>
      </c>
      <c r="AH70" s="36"/>
    </row>
    <row r="71" spans="27:34" ht="15">
      <c r="AA71" s="37">
        <f>'BLS International Data'!I47</f>
        <v>25547</v>
      </c>
      <c r="AB71" s="37">
        <f>'BLS International Data'!K47</f>
        <v>39873</v>
      </c>
      <c r="AC71" s="37">
        <f>'BLS International Data'!O47</f>
        <v>62152</v>
      </c>
      <c r="AD71" s="37">
        <f>'BLS International Data'!AG47</f>
        <v>29439</v>
      </c>
      <c r="AE71" s="37">
        <f>'BLS International Data'!C47</f>
        <v>142469</v>
      </c>
      <c r="AF71">
        <f t="shared" si="10"/>
        <v>299480</v>
      </c>
      <c r="AH71" s="36"/>
    </row>
  </sheetData>
  <sheetProtection selectLockedCells="1" selectUnlockedCells="1"/>
  <mergeCells count="4">
    <mergeCell ref="T1:Y1"/>
    <mergeCell ref="B4:L4"/>
    <mergeCell ref="N4:R4"/>
    <mergeCell ref="AA7:AF7"/>
  </mergeCells>
  <printOptions/>
  <pageMargins left="0.7" right="0.7" top="0.75" bottom="0.75"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AG53"/>
  <sheetViews>
    <sheetView workbookViewId="0" topLeftCell="A1">
      <selection activeCell="A1" sqref="A1"/>
    </sheetView>
  </sheetViews>
  <sheetFormatPr defaultColWidth="9.140625" defaultRowHeight="15"/>
  <sheetData>
    <row r="1" ht="15">
      <c r="A1" t="s">
        <v>73</v>
      </c>
    </row>
    <row r="2" spans="1:33" ht="15.75">
      <c r="A2" s="45" t="s">
        <v>74</v>
      </c>
      <c r="B2" s="46"/>
      <c r="C2" s="47"/>
      <c r="D2" s="48"/>
      <c r="E2" s="47"/>
      <c r="F2" s="48"/>
      <c r="G2" s="47"/>
      <c r="H2" s="48"/>
      <c r="I2" s="47"/>
      <c r="J2" s="48"/>
      <c r="K2" s="47"/>
      <c r="L2" s="48"/>
      <c r="M2" s="47"/>
      <c r="N2" s="48"/>
      <c r="O2" s="47"/>
      <c r="P2" s="48"/>
      <c r="Q2" s="49"/>
      <c r="R2" s="48"/>
      <c r="S2" s="47"/>
      <c r="T2" s="48"/>
      <c r="U2" s="47"/>
      <c r="V2" s="48"/>
      <c r="W2" s="47"/>
      <c r="X2" s="48"/>
      <c r="Y2" s="49"/>
      <c r="Z2" s="48"/>
      <c r="AA2" s="49"/>
      <c r="AB2" s="48"/>
      <c r="AC2" s="49"/>
      <c r="AD2" s="48"/>
      <c r="AE2" s="49"/>
      <c r="AF2" s="48"/>
      <c r="AG2" s="49"/>
    </row>
    <row r="3" spans="1:33" ht="15.75">
      <c r="A3" s="50" t="s">
        <v>75</v>
      </c>
      <c r="B3" s="46"/>
      <c r="C3" s="47"/>
      <c r="D3" s="48"/>
      <c r="E3" s="47"/>
      <c r="F3" s="48"/>
      <c r="G3" s="47"/>
      <c r="H3" s="48"/>
      <c r="I3" s="47"/>
      <c r="J3" s="48"/>
      <c r="K3" s="47"/>
      <c r="L3" s="48"/>
      <c r="M3" s="47"/>
      <c r="N3" s="48"/>
      <c r="O3" s="47"/>
      <c r="P3" s="48"/>
      <c r="Q3" s="49"/>
      <c r="R3" s="48"/>
      <c r="S3" s="47"/>
      <c r="T3" s="48"/>
      <c r="U3" s="47"/>
      <c r="V3" s="48"/>
      <c r="W3" s="47"/>
      <c r="X3" s="48"/>
      <c r="Y3" s="49"/>
      <c r="Z3" s="48"/>
      <c r="AA3" s="49"/>
      <c r="AB3" s="48"/>
      <c r="AC3" s="49"/>
      <c r="AD3" s="48"/>
      <c r="AE3" s="49"/>
      <c r="AF3" s="48"/>
      <c r="AG3" s="49"/>
    </row>
    <row r="4" spans="1:33" ht="15" customHeight="1">
      <c r="A4" s="51" t="s">
        <v>58</v>
      </c>
      <c r="B4" s="52" t="s">
        <v>76</v>
      </c>
      <c r="C4" s="52"/>
      <c r="D4" s="52" t="s">
        <v>77</v>
      </c>
      <c r="E4" s="52"/>
      <c r="F4" s="52" t="s">
        <v>78</v>
      </c>
      <c r="G4" s="52"/>
      <c r="H4" s="52" t="s">
        <v>63</v>
      </c>
      <c r="I4" s="52"/>
      <c r="J4" s="52" t="s">
        <v>64</v>
      </c>
      <c r="K4" s="52"/>
      <c r="L4" s="52" t="s">
        <v>79</v>
      </c>
      <c r="M4" s="52"/>
      <c r="N4" s="52" t="s">
        <v>65</v>
      </c>
      <c r="O4" s="52"/>
      <c r="P4" s="52" t="s">
        <v>80</v>
      </c>
      <c r="Q4" s="52"/>
      <c r="R4" s="52" t="s">
        <v>81</v>
      </c>
      <c r="S4" s="52"/>
      <c r="T4" s="52" t="s">
        <v>82</v>
      </c>
      <c r="U4" s="52"/>
      <c r="V4" s="52" t="s">
        <v>83</v>
      </c>
      <c r="W4" s="52"/>
      <c r="X4" s="52" t="s">
        <v>84</v>
      </c>
      <c r="Y4" s="52"/>
      <c r="Z4" s="53" t="s">
        <v>85</v>
      </c>
      <c r="AA4" s="53"/>
      <c r="AB4" s="53" t="s">
        <v>86</v>
      </c>
      <c r="AC4" s="53"/>
      <c r="AD4" s="53" t="s">
        <v>87</v>
      </c>
      <c r="AE4" s="53"/>
      <c r="AF4" s="53" t="s">
        <v>88</v>
      </c>
      <c r="AG4" s="53"/>
    </row>
    <row r="5" spans="1:33" ht="15">
      <c r="A5" s="54">
        <v>1970</v>
      </c>
      <c r="B5" s="55" t="s">
        <v>89</v>
      </c>
      <c r="C5" s="56">
        <v>78678</v>
      </c>
      <c r="D5" s="57" t="s">
        <v>89</v>
      </c>
      <c r="E5" s="56">
        <v>5388</v>
      </c>
      <c r="F5" s="57" t="s">
        <v>89</v>
      </c>
      <c r="G5" s="56">
        <v>7919</v>
      </c>
      <c r="H5" s="57" t="s">
        <v>89</v>
      </c>
      <c r="I5" s="56">
        <v>20270</v>
      </c>
      <c r="J5" s="57" t="s">
        <v>89</v>
      </c>
      <c r="K5" s="56">
        <v>26107</v>
      </c>
      <c r="L5" s="57" t="s">
        <v>89</v>
      </c>
      <c r="M5" s="56">
        <v>19083</v>
      </c>
      <c r="N5" s="57" t="s">
        <v>89</v>
      </c>
      <c r="O5" s="56">
        <v>50146</v>
      </c>
      <c r="P5" s="57" t="s">
        <v>89</v>
      </c>
      <c r="Q5" s="56">
        <v>9617</v>
      </c>
      <c r="R5" s="57" t="s">
        <v>89</v>
      </c>
      <c r="S5" s="56" t="s">
        <v>90</v>
      </c>
      <c r="T5" s="57" t="s">
        <v>89</v>
      </c>
      <c r="U5" s="56" t="s">
        <v>90</v>
      </c>
      <c r="V5" s="57" t="s">
        <v>89</v>
      </c>
      <c r="W5" s="56" t="s">
        <v>90</v>
      </c>
      <c r="X5" s="57" t="s">
        <v>89</v>
      </c>
      <c r="Y5" s="56" t="s">
        <v>90</v>
      </c>
      <c r="Z5" s="57" t="s">
        <v>89</v>
      </c>
      <c r="AA5" s="56" t="s">
        <v>90</v>
      </c>
      <c r="AB5" s="57" t="s">
        <v>89</v>
      </c>
      <c r="AC5" s="56">
        <v>3850</v>
      </c>
      <c r="AD5" s="57" t="s">
        <v>89</v>
      </c>
      <c r="AE5" s="56" t="s">
        <v>90</v>
      </c>
      <c r="AF5" s="57" t="s">
        <v>89</v>
      </c>
      <c r="AG5" s="56" t="s">
        <v>90</v>
      </c>
    </row>
    <row r="6" spans="1:33" ht="15">
      <c r="A6" s="54">
        <v>1971</v>
      </c>
      <c r="B6" s="55" t="s">
        <v>89</v>
      </c>
      <c r="C6" s="56">
        <v>79367</v>
      </c>
      <c r="D6" s="57" t="s">
        <v>89</v>
      </c>
      <c r="E6" s="56">
        <v>5517</v>
      </c>
      <c r="F6" s="57" t="s">
        <v>89</v>
      </c>
      <c r="G6" s="56">
        <v>8104</v>
      </c>
      <c r="H6" s="57" t="s">
        <v>89</v>
      </c>
      <c r="I6" s="56">
        <v>20420</v>
      </c>
      <c r="J6" s="57" t="s">
        <v>89</v>
      </c>
      <c r="K6" s="56">
        <v>26222</v>
      </c>
      <c r="L6" s="57" t="s">
        <v>89</v>
      </c>
      <c r="M6" s="56">
        <v>19016</v>
      </c>
      <c r="N6" s="57" t="s">
        <v>89</v>
      </c>
      <c r="O6" s="56">
        <v>50466</v>
      </c>
      <c r="P6" s="57" t="s">
        <v>89</v>
      </c>
      <c r="Q6" s="56">
        <v>9946</v>
      </c>
      <c r="R6" s="57" t="s">
        <v>89</v>
      </c>
      <c r="S6" s="56" t="s">
        <v>90</v>
      </c>
      <c r="T6" s="57" t="s">
        <v>89</v>
      </c>
      <c r="U6" s="56" t="s">
        <v>90</v>
      </c>
      <c r="V6" s="57" t="s">
        <v>89</v>
      </c>
      <c r="W6" s="56" t="s">
        <v>90</v>
      </c>
      <c r="X6" s="57" t="s">
        <v>89</v>
      </c>
      <c r="Y6" s="56" t="s">
        <v>90</v>
      </c>
      <c r="Z6" s="57" t="s">
        <v>89</v>
      </c>
      <c r="AA6" s="56" t="s">
        <v>90</v>
      </c>
      <c r="AB6" s="57" t="s">
        <v>89</v>
      </c>
      <c r="AC6" s="56">
        <v>3854</v>
      </c>
      <c r="AD6" s="57" t="s">
        <v>89</v>
      </c>
      <c r="AE6" s="56" t="s">
        <v>90</v>
      </c>
      <c r="AF6" s="57" t="s">
        <v>89</v>
      </c>
      <c r="AG6" s="56">
        <v>24328</v>
      </c>
    </row>
    <row r="7" spans="1:33" ht="15">
      <c r="A7" s="54">
        <v>1972</v>
      </c>
      <c r="B7" s="55" t="s">
        <v>89</v>
      </c>
      <c r="C7" s="56">
        <v>82153</v>
      </c>
      <c r="D7" s="57" t="s">
        <v>89</v>
      </c>
      <c r="E7" s="56">
        <v>5601</v>
      </c>
      <c r="F7" s="57" t="s">
        <v>89</v>
      </c>
      <c r="G7" s="56">
        <v>8344</v>
      </c>
      <c r="H7" s="57" t="s">
        <v>89</v>
      </c>
      <c r="I7" s="56">
        <v>20540</v>
      </c>
      <c r="J7" s="57" t="s">
        <v>89</v>
      </c>
      <c r="K7" s="56">
        <v>26289</v>
      </c>
      <c r="L7" s="57" t="s">
        <v>89</v>
      </c>
      <c r="M7" s="56">
        <v>18710</v>
      </c>
      <c r="N7" s="57" t="s">
        <v>89</v>
      </c>
      <c r="O7" s="56">
        <v>50587</v>
      </c>
      <c r="P7" s="57" t="s">
        <v>89</v>
      </c>
      <c r="Q7" s="56">
        <v>10379</v>
      </c>
      <c r="R7" s="57" t="s">
        <v>89</v>
      </c>
      <c r="S7" s="56" t="s">
        <v>90</v>
      </c>
      <c r="T7" s="57" t="s">
        <v>89</v>
      </c>
      <c r="U7" s="56" t="s">
        <v>90</v>
      </c>
      <c r="V7" s="57" t="s">
        <v>89</v>
      </c>
      <c r="W7" s="56" t="s">
        <v>90</v>
      </c>
      <c r="X7" s="57" t="s">
        <v>89</v>
      </c>
      <c r="Y7" s="56" t="s">
        <v>90</v>
      </c>
      <c r="Z7" s="57" t="s">
        <v>89</v>
      </c>
      <c r="AA7" s="56" t="s">
        <v>90</v>
      </c>
      <c r="AB7" s="57" t="s">
        <v>89</v>
      </c>
      <c r="AC7" s="56">
        <v>3856</v>
      </c>
      <c r="AD7" s="57" t="s">
        <v>89</v>
      </c>
      <c r="AE7" s="56" t="s">
        <v>90</v>
      </c>
      <c r="AF7" s="57" t="s">
        <v>89</v>
      </c>
      <c r="AG7" s="56">
        <v>24399</v>
      </c>
    </row>
    <row r="8" spans="1:33" ht="15">
      <c r="A8" s="54">
        <v>1973</v>
      </c>
      <c r="B8" s="55" t="s">
        <v>89</v>
      </c>
      <c r="C8" s="56">
        <v>85064</v>
      </c>
      <c r="D8" s="57" t="s">
        <v>89</v>
      </c>
      <c r="E8" s="56">
        <v>5765</v>
      </c>
      <c r="F8" s="57" t="s">
        <v>89</v>
      </c>
      <c r="G8" s="56">
        <v>8761</v>
      </c>
      <c r="H8" s="57" t="s">
        <v>89</v>
      </c>
      <c r="I8" s="56">
        <v>20840</v>
      </c>
      <c r="J8" s="57" t="s">
        <v>89</v>
      </c>
      <c r="K8" s="56">
        <v>26593</v>
      </c>
      <c r="L8" s="57" t="s">
        <v>89</v>
      </c>
      <c r="M8" s="56">
        <v>18874</v>
      </c>
      <c r="N8" s="57" t="s">
        <v>89</v>
      </c>
      <c r="O8" s="56">
        <v>51917</v>
      </c>
      <c r="P8" s="57" t="s">
        <v>89</v>
      </c>
      <c r="Q8" s="56">
        <v>10942</v>
      </c>
      <c r="R8" s="57" t="s">
        <v>89</v>
      </c>
      <c r="S8" s="56" t="s">
        <v>90</v>
      </c>
      <c r="T8" s="57" t="s">
        <v>89</v>
      </c>
      <c r="U8" s="56">
        <v>5050</v>
      </c>
      <c r="V8" s="57" t="s">
        <v>89</v>
      </c>
      <c r="W8" s="56" t="s">
        <v>90</v>
      </c>
      <c r="X8" s="57" t="s">
        <v>89</v>
      </c>
      <c r="Y8" s="56" t="s">
        <v>90</v>
      </c>
      <c r="Z8" s="57" t="s">
        <v>89</v>
      </c>
      <c r="AA8" s="56" t="s">
        <v>90</v>
      </c>
      <c r="AB8" s="57" t="s">
        <v>89</v>
      </c>
      <c r="AC8" s="56">
        <v>3873</v>
      </c>
      <c r="AD8" s="57" t="s">
        <v>89</v>
      </c>
      <c r="AE8" s="56" t="s">
        <v>90</v>
      </c>
      <c r="AF8" s="57" t="s">
        <v>89</v>
      </c>
      <c r="AG8" s="56">
        <v>24790</v>
      </c>
    </row>
    <row r="9" spans="1:33" ht="15">
      <c r="A9" s="54">
        <v>1974</v>
      </c>
      <c r="B9" s="55" t="s">
        <v>89</v>
      </c>
      <c r="C9" s="56">
        <v>86794</v>
      </c>
      <c r="D9" s="57" t="s">
        <v>89</v>
      </c>
      <c r="E9" s="56">
        <v>5891</v>
      </c>
      <c r="F9" s="57" t="s">
        <v>89</v>
      </c>
      <c r="G9" s="56">
        <v>9125</v>
      </c>
      <c r="H9" s="57" t="s">
        <v>89</v>
      </c>
      <c r="I9" s="56">
        <v>21030</v>
      </c>
      <c r="J9" s="57" t="s">
        <v>89</v>
      </c>
      <c r="K9" s="56">
        <v>26247</v>
      </c>
      <c r="L9" s="57" t="s">
        <v>89</v>
      </c>
      <c r="M9" s="56">
        <v>19284</v>
      </c>
      <c r="N9" s="57" t="s">
        <v>89</v>
      </c>
      <c r="O9" s="56">
        <v>51713</v>
      </c>
      <c r="P9" s="57" t="s">
        <v>89</v>
      </c>
      <c r="Q9" s="56">
        <v>11421</v>
      </c>
      <c r="R9" s="57" t="s">
        <v>89</v>
      </c>
      <c r="S9" s="56" t="s">
        <v>90</v>
      </c>
      <c r="T9" s="57" t="s">
        <v>89</v>
      </c>
      <c r="U9" s="56">
        <v>5100</v>
      </c>
      <c r="V9" s="57" t="s">
        <v>89</v>
      </c>
      <c r="W9" s="56" t="s">
        <v>90</v>
      </c>
      <c r="X9" s="57" t="s">
        <v>89</v>
      </c>
      <c r="Y9" s="56" t="s">
        <v>90</v>
      </c>
      <c r="Z9" s="57" t="s">
        <v>89</v>
      </c>
      <c r="AA9" s="56" t="s">
        <v>90</v>
      </c>
      <c r="AB9" s="57" t="s">
        <v>89</v>
      </c>
      <c r="AC9" s="56">
        <v>3956</v>
      </c>
      <c r="AD9" s="57" t="s">
        <v>89</v>
      </c>
      <c r="AE9" s="56" t="s">
        <v>90</v>
      </c>
      <c r="AF9" s="57" t="s">
        <v>89</v>
      </c>
      <c r="AG9" s="56">
        <v>24861</v>
      </c>
    </row>
    <row r="10" spans="1:33" ht="15">
      <c r="A10" s="54">
        <v>1975</v>
      </c>
      <c r="B10" s="55" t="s">
        <v>89</v>
      </c>
      <c r="C10" s="56">
        <v>85846</v>
      </c>
      <c r="D10" s="57" t="s">
        <v>89</v>
      </c>
      <c r="E10" s="56">
        <v>5866</v>
      </c>
      <c r="F10" s="57" t="s">
        <v>89</v>
      </c>
      <c r="G10" s="56">
        <v>9284</v>
      </c>
      <c r="H10" s="57" t="s">
        <v>91</v>
      </c>
      <c r="I10" s="56">
        <v>20869</v>
      </c>
      <c r="J10" s="57" t="s">
        <v>89</v>
      </c>
      <c r="K10" s="56">
        <v>25536</v>
      </c>
      <c r="L10" s="57" t="s">
        <v>89</v>
      </c>
      <c r="M10" s="56">
        <v>19395</v>
      </c>
      <c r="N10" s="57" t="s">
        <v>89</v>
      </c>
      <c r="O10" s="56">
        <v>51532</v>
      </c>
      <c r="P10" s="57" t="s">
        <v>89</v>
      </c>
      <c r="Q10" s="56">
        <v>11691</v>
      </c>
      <c r="R10" s="57" t="s">
        <v>89</v>
      </c>
      <c r="S10" s="56" t="s">
        <v>90</v>
      </c>
      <c r="T10" s="57" t="s">
        <v>89</v>
      </c>
      <c r="U10" s="56">
        <v>5070</v>
      </c>
      <c r="V10" s="57" t="s">
        <v>89</v>
      </c>
      <c r="W10" s="56" t="s">
        <v>90</v>
      </c>
      <c r="X10" s="57" t="s">
        <v>89</v>
      </c>
      <c r="Y10" s="56" t="s">
        <v>90</v>
      </c>
      <c r="Z10" s="57" t="s">
        <v>89</v>
      </c>
      <c r="AA10" s="56" t="s">
        <v>90</v>
      </c>
      <c r="AB10" s="57" t="s">
        <v>89</v>
      </c>
      <c r="AC10" s="56">
        <v>4056</v>
      </c>
      <c r="AD10" s="57" t="s">
        <v>89</v>
      </c>
      <c r="AE10" s="56" t="s">
        <v>90</v>
      </c>
      <c r="AF10" s="57" t="s">
        <v>89</v>
      </c>
      <c r="AG10" s="56">
        <v>24770</v>
      </c>
    </row>
    <row r="11" spans="1:33" ht="15">
      <c r="A11" s="54">
        <v>1976</v>
      </c>
      <c r="B11" s="55" t="s">
        <v>89</v>
      </c>
      <c r="C11" s="56">
        <v>88752</v>
      </c>
      <c r="D11" s="57" t="s">
        <v>89</v>
      </c>
      <c r="E11" s="56">
        <v>5946</v>
      </c>
      <c r="F11" s="57" t="s">
        <v>91</v>
      </c>
      <c r="G11" s="56">
        <v>9652</v>
      </c>
      <c r="H11" s="57" t="s">
        <v>89</v>
      </c>
      <c r="I11" s="56">
        <v>21041</v>
      </c>
      <c r="J11" s="57" t="s">
        <v>89</v>
      </c>
      <c r="K11" s="56">
        <v>25396</v>
      </c>
      <c r="L11" s="57" t="s">
        <v>89</v>
      </c>
      <c r="M11" s="56">
        <v>19504</v>
      </c>
      <c r="N11" s="57" t="s">
        <v>89</v>
      </c>
      <c r="O11" s="56">
        <v>52034</v>
      </c>
      <c r="P11" s="57" t="s">
        <v>89</v>
      </c>
      <c r="Q11" s="56">
        <v>12412</v>
      </c>
      <c r="R11" s="57" t="s">
        <v>89</v>
      </c>
      <c r="S11" s="56" t="s">
        <v>90</v>
      </c>
      <c r="T11" s="57" t="s">
        <v>89</v>
      </c>
      <c r="U11" s="56">
        <v>5100</v>
      </c>
      <c r="V11" s="57" t="s">
        <v>89</v>
      </c>
      <c r="W11" s="56" t="s">
        <v>90</v>
      </c>
      <c r="X11" s="57" t="s">
        <v>89</v>
      </c>
      <c r="Y11" s="56" t="s">
        <v>90</v>
      </c>
      <c r="Z11" s="57" t="s">
        <v>89</v>
      </c>
      <c r="AA11" s="56" t="s">
        <v>90</v>
      </c>
      <c r="AB11" s="57" t="s">
        <v>89</v>
      </c>
      <c r="AC11" s="56">
        <v>4082</v>
      </c>
      <c r="AD11" s="57" t="s">
        <v>89</v>
      </c>
      <c r="AE11" s="56" t="s">
        <v>90</v>
      </c>
      <c r="AF11" s="57" t="s">
        <v>89</v>
      </c>
      <c r="AG11" s="56">
        <v>24623</v>
      </c>
    </row>
    <row r="12" spans="1:33" ht="15">
      <c r="A12" s="54">
        <v>1977</v>
      </c>
      <c r="B12" s="55" t="s">
        <v>89</v>
      </c>
      <c r="C12" s="56">
        <v>92017</v>
      </c>
      <c r="D12" s="57" t="s">
        <v>89</v>
      </c>
      <c r="E12" s="56">
        <v>6000</v>
      </c>
      <c r="F12" s="57" t="s">
        <v>89</v>
      </c>
      <c r="G12" s="56">
        <v>9825</v>
      </c>
      <c r="H12" s="57" t="s">
        <v>89</v>
      </c>
      <c r="I12" s="56">
        <v>21235</v>
      </c>
      <c r="J12" s="57" t="s">
        <v>89</v>
      </c>
      <c r="K12" s="56">
        <v>25428</v>
      </c>
      <c r="L12" s="57" t="s">
        <v>89</v>
      </c>
      <c r="M12" s="56">
        <v>19668</v>
      </c>
      <c r="N12" s="57" t="s">
        <v>89</v>
      </c>
      <c r="O12" s="56">
        <v>52720</v>
      </c>
      <c r="P12" s="57" t="s">
        <v>89</v>
      </c>
      <c r="Q12" s="56">
        <v>12812</v>
      </c>
      <c r="R12" s="57" t="s">
        <v>89</v>
      </c>
      <c r="S12" s="56" t="s">
        <v>90</v>
      </c>
      <c r="T12" s="57" t="s">
        <v>89</v>
      </c>
      <c r="U12" s="56">
        <v>5210</v>
      </c>
      <c r="V12" s="57" t="s">
        <v>89</v>
      </c>
      <c r="W12" s="56" t="s">
        <v>90</v>
      </c>
      <c r="X12" s="57" t="s">
        <v>89</v>
      </c>
      <c r="Y12" s="56" t="s">
        <v>90</v>
      </c>
      <c r="Z12" s="57" t="s">
        <v>89</v>
      </c>
      <c r="AA12" s="56">
        <v>12466</v>
      </c>
      <c r="AB12" s="57" t="s">
        <v>89</v>
      </c>
      <c r="AC12" s="56">
        <v>4093</v>
      </c>
      <c r="AD12" s="57" t="s">
        <v>89</v>
      </c>
      <c r="AE12" s="56" t="s">
        <v>90</v>
      </c>
      <c r="AF12" s="57" t="s">
        <v>89</v>
      </c>
      <c r="AG12" s="56">
        <v>24650</v>
      </c>
    </row>
    <row r="13" spans="1:33" ht="15">
      <c r="A13" s="54">
        <v>1978</v>
      </c>
      <c r="B13" s="55" t="s">
        <v>89</v>
      </c>
      <c r="C13" s="56">
        <v>96048</v>
      </c>
      <c r="D13" s="57" t="s">
        <v>89</v>
      </c>
      <c r="E13" s="56">
        <v>6038</v>
      </c>
      <c r="F13" s="57" t="s">
        <v>89</v>
      </c>
      <c r="G13" s="56">
        <v>10124</v>
      </c>
      <c r="H13" s="57" t="s">
        <v>89</v>
      </c>
      <c r="I13" s="56">
        <v>21326</v>
      </c>
      <c r="J13" s="57" t="s">
        <v>89</v>
      </c>
      <c r="K13" s="56">
        <v>25647</v>
      </c>
      <c r="L13" s="57" t="s">
        <v>89</v>
      </c>
      <c r="M13" s="56">
        <v>19725</v>
      </c>
      <c r="N13" s="57" t="s">
        <v>89</v>
      </c>
      <c r="O13" s="56">
        <v>53371</v>
      </c>
      <c r="P13" s="57" t="s">
        <v>89</v>
      </c>
      <c r="Q13" s="56">
        <v>13412</v>
      </c>
      <c r="R13" s="57" t="s">
        <v>89</v>
      </c>
      <c r="S13" s="56" t="s">
        <v>90</v>
      </c>
      <c r="T13" s="57" t="s">
        <v>89</v>
      </c>
      <c r="U13" s="56">
        <v>5260</v>
      </c>
      <c r="V13" s="57" t="s">
        <v>89</v>
      </c>
      <c r="W13" s="56" t="s">
        <v>90</v>
      </c>
      <c r="X13" s="57" t="s">
        <v>89</v>
      </c>
      <c r="Y13" s="56" t="s">
        <v>90</v>
      </c>
      <c r="Z13" s="57" t="s">
        <v>89</v>
      </c>
      <c r="AA13" s="56">
        <v>12274</v>
      </c>
      <c r="AB13" s="57" t="s">
        <v>89</v>
      </c>
      <c r="AC13" s="56">
        <v>4109</v>
      </c>
      <c r="AD13" s="57" t="s">
        <v>89</v>
      </c>
      <c r="AE13" s="56" t="s">
        <v>90</v>
      </c>
      <c r="AF13" s="57" t="s">
        <v>89</v>
      </c>
      <c r="AG13" s="56">
        <v>24786</v>
      </c>
    </row>
    <row r="14" spans="1:33" ht="15">
      <c r="A14" s="54">
        <v>1979</v>
      </c>
      <c r="B14" s="55" t="s">
        <v>89</v>
      </c>
      <c r="C14" s="56">
        <v>98824</v>
      </c>
      <c r="D14" s="57" t="s">
        <v>89</v>
      </c>
      <c r="E14" s="56">
        <v>6111</v>
      </c>
      <c r="F14" s="57" t="s">
        <v>89</v>
      </c>
      <c r="G14" s="56">
        <v>10561</v>
      </c>
      <c r="H14" s="57" t="s">
        <v>89</v>
      </c>
      <c r="I14" s="56">
        <v>21392</v>
      </c>
      <c r="J14" s="57" t="s">
        <v>89</v>
      </c>
      <c r="K14" s="56">
        <v>26074</v>
      </c>
      <c r="L14" s="57" t="s">
        <v>89</v>
      </c>
      <c r="M14" s="56">
        <v>19932</v>
      </c>
      <c r="N14" s="57" t="s">
        <v>89</v>
      </c>
      <c r="O14" s="56">
        <v>54040</v>
      </c>
      <c r="P14" s="57" t="s">
        <v>89</v>
      </c>
      <c r="Q14" s="56">
        <v>13602</v>
      </c>
      <c r="R14" s="57" t="s">
        <v>89</v>
      </c>
      <c r="S14" s="56" t="s">
        <v>90</v>
      </c>
      <c r="T14" s="57" t="s">
        <v>89</v>
      </c>
      <c r="U14" s="56">
        <v>5350</v>
      </c>
      <c r="V14" s="57" t="s">
        <v>89</v>
      </c>
      <c r="W14" s="56" t="s">
        <v>90</v>
      </c>
      <c r="X14" s="57" t="s">
        <v>89</v>
      </c>
      <c r="Y14" s="56" t="s">
        <v>90</v>
      </c>
      <c r="Z14" s="57" t="s">
        <v>89</v>
      </c>
      <c r="AA14" s="56">
        <v>12106</v>
      </c>
      <c r="AB14" s="57" t="s">
        <v>89</v>
      </c>
      <c r="AC14" s="56">
        <v>4174</v>
      </c>
      <c r="AD14" s="57" t="s">
        <v>89</v>
      </c>
      <c r="AE14" s="56" t="s">
        <v>90</v>
      </c>
      <c r="AF14" s="57" t="s">
        <v>89</v>
      </c>
      <c r="AG14" s="56">
        <v>25043</v>
      </c>
    </row>
    <row r="15" spans="1:33" ht="15">
      <c r="A15" s="54">
        <v>1980</v>
      </c>
      <c r="B15" s="55" t="s">
        <v>89</v>
      </c>
      <c r="C15" s="56">
        <v>99303</v>
      </c>
      <c r="D15" s="57" t="s">
        <v>89</v>
      </c>
      <c r="E15" s="56">
        <v>6284</v>
      </c>
      <c r="F15" s="57" t="s">
        <v>89</v>
      </c>
      <c r="G15" s="56">
        <v>10872</v>
      </c>
      <c r="H15" s="57" t="s">
        <v>89</v>
      </c>
      <c r="I15" s="56">
        <v>21443</v>
      </c>
      <c r="J15" s="57" t="s">
        <v>89</v>
      </c>
      <c r="K15" s="56">
        <v>26486</v>
      </c>
      <c r="L15" s="57" t="s">
        <v>89</v>
      </c>
      <c r="M15" s="56">
        <v>20195</v>
      </c>
      <c r="N15" s="57" t="s">
        <v>89</v>
      </c>
      <c r="O15" s="56">
        <v>54598</v>
      </c>
      <c r="P15" s="57" t="s">
        <v>89</v>
      </c>
      <c r="Q15" s="56">
        <v>13683</v>
      </c>
      <c r="R15" s="57" t="s">
        <v>89</v>
      </c>
      <c r="S15" s="56" t="s">
        <v>90</v>
      </c>
      <c r="T15" s="57" t="s">
        <v>89</v>
      </c>
      <c r="U15" s="56">
        <v>5520</v>
      </c>
      <c r="V15" s="57" t="s">
        <v>89</v>
      </c>
      <c r="W15" s="56" t="s">
        <v>90</v>
      </c>
      <c r="X15" s="57" t="s">
        <v>89</v>
      </c>
      <c r="Y15" s="56" t="s">
        <v>90</v>
      </c>
      <c r="Z15" s="57" t="s">
        <v>89</v>
      </c>
      <c r="AA15" s="56">
        <v>11778</v>
      </c>
      <c r="AB15" s="57" t="s">
        <v>89</v>
      </c>
      <c r="AC15" s="56">
        <v>4226</v>
      </c>
      <c r="AD15" s="57" t="s">
        <v>89</v>
      </c>
      <c r="AE15" s="56" t="s">
        <v>90</v>
      </c>
      <c r="AF15" s="57" t="s">
        <v>89</v>
      </c>
      <c r="AG15" s="56">
        <v>24929</v>
      </c>
    </row>
    <row r="16" spans="1:33" ht="15">
      <c r="A16" s="54">
        <v>1981</v>
      </c>
      <c r="B16" s="55" t="s">
        <v>89</v>
      </c>
      <c r="C16" s="56">
        <v>100397</v>
      </c>
      <c r="D16" s="57" t="s">
        <v>89</v>
      </c>
      <c r="E16" s="56">
        <v>6416</v>
      </c>
      <c r="F16" s="57" t="s">
        <v>89</v>
      </c>
      <c r="G16" s="56">
        <v>11192</v>
      </c>
      <c r="H16" s="57" t="s">
        <v>89</v>
      </c>
      <c r="I16" s="56">
        <v>21345</v>
      </c>
      <c r="J16" s="57" t="s">
        <v>89</v>
      </c>
      <c r="K16" s="56">
        <v>26453</v>
      </c>
      <c r="L16" s="57" t="s">
        <v>89</v>
      </c>
      <c r="M16" s="56">
        <v>20279</v>
      </c>
      <c r="N16" s="57" t="s">
        <v>89</v>
      </c>
      <c r="O16" s="56">
        <v>55057</v>
      </c>
      <c r="P16" s="57" t="s">
        <v>89</v>
      </c>
      <c r="Q16" s="56">
        <v>14023</v>
      </c>
      <c r="R16" s="57" t="s">
        <v>89</v>
      </c>
      <c r="S16" s="56" t="s">
        <v>90</v>
      </c>
      <c r="T16" s="57" t="s">
        <v>89</v>
      </c>
      <c r="U16" s="56">
        <v>5550</v>
      </c>
      <c r="V16" s="57" t="s">
        <v>89</v>
      </c>
      <c r="W16" s="56" t="s">
        <v>90</v>
      </c>
      <c r="X16" s="57" t="s">
        <v>89</v>
      </c>
      <c r="Y16" s="56" t="s">
        <v>90</v>
      </c>
      <c r="Z16" s="57" t="s">
        <v>89</v>
      </c>
      <c r="AA16" s="56">
        <v>11475</v>
      </c>
      <c r="AB16" s="57" t="s">
        <v>89</v>
      </c>
      <c r="AC16" s="56">
        <v>4219</v>
      </c>
      <c r="AD16" s="57" t="s">
        <v>89</v>
      </c>
      <c r="AE16" s="56" t="s">
        <v>90</v>
      </c>
      <c r="AF16" s="57" t="s">
        <v>89</v>
      </c>
      <c r="AG16" s="56">
        <v>24268</v>
      </c>
    </row>
    <row r="17" spans="1:33" ht="15">
      <c r="A17" s="54">
        <v>1982</v>
      </c>
      <c r="B17" s="55" t="s">
        <v>89</v>
      </c>
      <c r="C17" s="56">
        <v>99526</v>
      </c>
      <c r="D17" s="57" t="s">
        <v>89</v>
      </c>
      <c r="E17" s="56">
        <v>6415</v>
      </c>
      <c r="F17" s="57" t="s">
        <v>89</v>
      </c>
      <c r="G17" s="56">
        <v>10847</v>
      </c>
      <c r="H17" s="57" t="s">
        <v>91</v>
      </c>
      <c r="I17" s="56">
        <v>22172</v>
      </c>
      <c r="J17" s="57" t="s">
        <v>89</v>
      </c>
      <c r="K17" s="56">
        <v>26149</v>
      </c>
      <c r="L17" s="57" t="s">
        <v>89</v>
      </c>
      <c r="M17" s="56">
        <v>20246</v>
      </c>
      <c r="N17" s="57" t="s">
        <v>89</v>
      </c>
      <c r="O17" s="56">
        <v>55618</v>
      </c>
      <c r="P17" s="57" t="s">
        <v>89</v>
      </c>
      <c r="Q17" s="56">
        <v>14379</v>
      </c>
      <c r="R17" s="57" t="s">
        <v>89</v>
      </c>
      <c r="S17" s="56" t="s">
        <v>90</v>
      </c>
      <c r="T17" s="57" t="s">
        <v>89</v>
      </c>
      <c r="U17" s="56">
        <v>5520</v>
      </c>
      <c r="V17" s="57" t="s">
        <v>89</v>
      </c>
      <c r="W17" s="56" t="s">
        <v>90</v>
      </c>
      <c r="X17" s="57" t="s">
        <v>89</v>
      </c>
      <c r="Y17" s="56" t="s">
        <v>90</v>
      </c>
      <c r="Z17" s="57" t="s">
        <v>89</v>
      </c>
      <c r="AA17" s="56">
        <v>11370</v>
      </c>
      <c r="AB17" s="57" t="s">
        <v>89</v>
      </c>
      <c r="AC17" s="56">
        <v>4213</v>
      </c>
      <c r="AD17" s="57" t="s">
        <v>89</v>
      </c>
      <c r="AE17" s="56" t="s">
        <v>90</v>
      </c>
      <c r="AF17" s="57" t="s">
        <v>89</v>
      </c>
      <c r="AG17" s="56">
        <v>23794</v>
      </c>
    </row>
    <row r="18" spans="1:33" ht="15">
      <c r="A18" s="54">
        <v>1983</v>
      </c>
      <c r="B18" s="55" t="s">
        <v>89</v>
      </c>
      <c r="C18" s="56">
        <v>100834</v>
      </c>
      <c r="D18" s="57" t="s">
        <v>89</v>
      </c>
      <c r="E18" s="56">
        <v>6300</v>
      </c>
      <c r="F18" s="57" t="s">
        <v>89</v>
      </c>
      <c r="G18" s="56">
        <v>10936</v>
      </c>
      <c r="H18" s="57" t="s">
        <v>89</v>
      </c>
      <c r="I18" s="56">
        <v>22134</v>
      </c>
      <c r="J18" s="57" t="s">
        <v>89</v>
      </c>
      <c r="K18" s="56">
        <v>25765</v>
      </c>
      <c r="L18" s="57" t="s">
        <v>89</v>
      </c>
      <c r="M18" s="56">
        <v>20320</v>
      </c>
      <c r="N18" s="57" t="s">
        <v>89</v>
      </c>
      <c r="O18" s="56">
        <v>56545</v>
      </c>
      <c r="P18" s="57" t="s">
        <v>89</v>
      </c>
      <c r="Q18" s="56">
        <v>14505</v>
      </c>
      <c r="R18" s="57" t="s">
        <v>89</v>
      </c>
      <c r="S18" s="56" t="s">
        <v>90</v>
      </c>
      <c r="T18" s="57" t="s">
        <v>91</v>
      </c>
      <c r="U18" s="56">
        <v>5420</v>
      </c>
      <c r="V18" s="57" t="s">
        <v>89</v>
      </c>
      <c r="W18" s="56" t="s">
        <v>90</v>
      </c>
      <c r="X18" s="57" t="s">
        <v>89</v>
      </c>
      <c r="Y18" s="56" t="s">
        <v>90</v>
      </c>
      <c r="Z18" s="57" t="s">
        <v>89</v>
      </c>
      <c r="AA18" s="56">
        <v>11312</v>
      </c>
      <c r="AB18" s="57" t="s">
        <v>89</v>
      </c>
      <c r="AC18" s="56">
        <v>4218</v>
      </c>
      <c r="AD18" s="57" t="s">
        <v>89</v>
      </c>
      <c r="AE18" s="56" t="s">
        <v>90</v>
      </c>
      <c r="AF18" s="57" t="s">
        <v>89</v>
      </c>
      <c r="AG18" s="56">
        <v>23619</v>
      </c>
    </row>
    <row r="19" spans="1:33" ht="15">
      <c r="A19" s="54">
        <v>1984</v>
      </c>
      <c r="B19" s="55" t="s">
        <v>89</v>
      </c>
      <c r="C19" s="56">
        <v>105005</v>
      </c>
      <c r="D19" s="57" t="s">
        <v>89</v>
      </c>
      <c r="E19" s="56">
        <v>6494</v>
      </c>
      <c r="F19" s="57" t="s">
        <v>89</v>
      </c>
      <c r="G19" s="56">
        <v>11211</v>
      </c>
      <c r="H19" s="57" t="s">
        <v>89</v>
      </c>
      <c r="I19" s="56">
        <v>21939</v>
      </c>
      <c r="J19" s="57" t="s">
        <v>91</v>
      </c>
      <c r="K19" s="56">
        <v>25826</v>
      </c>
      <c r="L19" s="57" t="s">
        <v>89</v>
      </c>
      <c r="M19" s="56">
        <v>20392</v>
      </c>
      <c r="N19" s="57" t="s">
        <v>89</v>
      </c>
      <c r="O19" s="56">
        <v>56866</v>
      </c>
      <c r="P19" s="57" t="s">
        <v>89</v>
      </c>
      <c r="Q19" s="56">
        <v>14429</v>
      </c>
      <c r="R19" s="57" t="s">
        <v>89</v>
      </c>
      <c r="S19" s="56" t="s">
        <v>90</v>
      </c>
      <c r="T19" s="57" t="s">
        <v>89</v>
      </c>
      <c r="U19" s="56">
        <v>5490</v>
      </c>
      <c r="V19" s="57" t="s">
        <v>89</v>
      </c>
      <c r="W19" s="56" t="s">
        <v>90</v>
      </c>
      <c r="X19" s="57" t="s">
        <v>89</v>
      </c>
      <c r="Y19" s="56" t="s">
        <v>90</v>
      </c>
      <c r="Z19" s="57" t="s">
        <v>89</v>
      </c>
      <c r="AA19" s="56">
        <v>11013</v>
      </c>
      <c r="AB19" s="57" t="s">
        <v>89</v>
      </c>
      <c r="AC19" s="56">
        <v>4249</v>
      </c>
      <c r="AD19" s="57" t="s">
        <v>89</v>
      </c>
      <c r="AE19" s="56" t="s">
        <v>90</v>
      </c>
      <c r="AF19" s="57" t="s">
        <v>89</v>
      </c>
      <c r="AG19" s="56">
        <v>24127</v>
      </c>
    </row>
    <row r="20" spans="1:33" ht="15">
      <c r="A20" s="54">
        <v>1985</v>
      </c>
      <c r="B20" s="55" t="s">
        <v>89</v>
      </c>
      <c r="C20" s="56">
        <v>107150</v>
      </c>
      <c r="D20" s="57" t="s">
        <v>89</v>
      </c>
      <c r="E20" s="56">
        <v>6697</v>
      </c>
      <c r="F20" s="57" t="s">
        <v>89</v>
      </c>
      <c r="G20" s="56">
        <v>11557</v>
      </c>
      <c r="H20" s="57" t="s">
        <v>89</v>
      </c>
      <c r="I20" s="56">
        <v>21966</v>
      </c>
      <c r="J20" s="57" t="s">
        <v>89</v>
      </c>
      <c r="K20" s="56">
        <v>26018</v>
      </c>
      <c r="L20" s="57" t="s">
        <v>89</v>
      </c>
      <c r="M20" s="56">
        <v>20492</v>
      </c>
      <c r="N20" s="57" t="s">
        <v>89</v>
      </c>
      <c r="O20" s="56">
        <v>57255</v>
      </c>
      <c r="P20" s="57" t="s">
        <v>89</v>
      </c>
      <c r="Q20" s="56">
        <v>14970</v>
      </c>
      <c r="R20" s="57" t="s">
        <v>89</v>
      </c>
      <c r="S20" s="56" t="s">
        <v>90</v>
      </c>
      <c r="T20" s="57" t="s">
        <v>89</v>
      </c>
      <c r="U20" s="56">
        <v>5650</v>
      </c>
      <c r="V20" s="57" t="s">
        <v>89</v>
      </c>
      <c r="W20" s="56" t="s">
        <v>90</v>
      </c>
      <c r="X20" s="57" t="s">
        <v>89</v>
      </c>
      <c r="Y20" s="56" t="s">
        <v>90</v>
      </c>
      <c r="Z20" s="57" t="s">
        <v>89</v>
      </c>
      <c r="AA20" s="56">
        <v>10902</v>
      </c>
      <c r="AB20" s="57" t="s">
        <v>89</v>
      </c>
      <c r="AC20" s="56">
        <v>4293</v>
      </c>
      <c r="AD20" s="57" t="s">
        <v>89</v>
      </c>
      <c r="AE20" s="56" t="s">
        <v>90</v>
      </c>
      <c r="AF20" s="57" t="s">
        <v>89</v>
      </c>
      <c r="AG20" s="56">
        <v>24434</v>
      </c>
    </row>
    <row r="21" spans="1:33" ht="15">
      <c r="A21" s="54">
        <v>1986</v>
      </c>
      <c r="B21" s="55" t="s">
        <v>89</v>
      </c>
      <c r="C21" s="56">
        <v>109597</v>
      </c>
      <c r="D21" s="57" t="s">
        <v>91</v>
      </c>
      <c r="E21" s="56">
        <v>6974</v>
      </c>
      <c r="F21" s="57" t="s">
        <v>89</v>
      </c>
      <c r="G21" s="56">
        <v>11895</v>
      </c>
      <c r="H21" s="57" t="s">
        <v>89</v>
      </c>
      <c r="I21" s="56">
        <v>22161</v>
      </c>
      <c r="J21" s="57" t="s">
        <v>89</v>
      </c>
      <c r="K21" s="56">
        <v>26383</v>
      </c>
      <c r="L21" s="57" t="s">
        <v>91</v>
      </c>
      <c r="M21" s="56">
        <v>20614</v>
      </c>
      <c r="N21" s="57" t="s">
        <v>89</v>
      </c>
      <c r="O21" s="56">
        <v>57736</v>
      </c>
      <c r="P21" s="57" t="s">
        <v>89</v>
      </c>
      <c r="Q21" s="56">
        <v>15505</v>
      </c>
      <c r="R21" s="57" t="s">
        <v>89</v>
      </c>
      <c r="S21" s="56" t="s">
        <v>90</v>
      </c>
      <c r="T21" s="57" t="s">
        <v>89</v>
      </c>
      <c r="U21" s="56">
        <v>5740</v>
      </c>
      <c r="V21" s="57" t="s">
        <v>89</v>
      </c>
      <c r="W21" s="56">
        <v>1619</v>
      </c>
      <c r="X21" s="57" t="s">
        <v>89</v>
      </c>
      <c r="Y21" s="56" t="s">
        <v>90</v>
      </c>
      <c r="Z21" s="57" t="s">
        <v>89</v>
      </c>
      <c r="AA21" s="56">
        <v>11111</v>
      </c>
      <c r="AB21" s="57" t="s">
        <v>89</v>
      </c>
      <c r="AC21" s="56">
        <v>4326</v>
      </c>
      <c r="AD21" s="57" t="s">
        <v>89</v>
      </c>
      <c r="AE21" s="56" t="s">
        <v>90</v>
      </c>
      <c r="AF21" s="57" t="s">
        <v>89</v>
      </c>
      <c r="AG21" s="56">
        <v>24590</v>
      </c>
    </row>
    <row r="22" spans="1:33" ht="15">
      <c r="A22" s="54">
        <v>1987</v>
      </c>
      <c r="B22" s="55" t="s">
        <v>89</v>
      </c>
      <c r="C22" s="56">
        <v>112440</v>
      </c>
      <c r="D22" s="57" t="s">
        <v>89</v>
      </c>
      <c r="E22" s="56">
        <v>7129</v>
      </c>
      <c r="F22" s="57" t="s">
        <v>89</v>
      </c>
      <c r="G22" s="56">
        <v>12221</v>
      </c>
      <c r="H22" s="57" t="s">
        <v>89</v>
      </c>
      <c r="I22" s="56">
        <v>22161</v>
      </c>
      <c r="J22" s="57" t="s">
        <v>89</v>
      </c>
      <c r="K22" s="56">
        <v>26584</v>
      </c>
      <c r="L22" s="57" t="s">
        <v>89</v>
      </c>
      <c r="M22" s="56">
        <v>20591</v>
      </c>
      <c r="N22" s="57" t="s">
        <v>89</v>
      </c>
      <c r="O22" s="56">
        <v>58315</v>
      </c>
      <c r="P22" s="57" t="s">
        <v>89</v>
      </c>
      <c r="Q22" s="56">
        <v>16354</v>
      </c>
      <c r="R22" s="57" t="s">
        <v>89</v>
      </c>
      <c r="S22" s="56" t="s">
        <v>90</v>
      </c>
      <c r="T22" s="57" t="s">
        <v>91</v>
      </c>
      <c r="U22" s="56">
        <v>5756</v>
      </c>
      <c r="V22" s="57" t="s">
        <v>89</v>
      </c>
      <c r="W22" s="56">
        <v>1625</v>
      </c>
      <c r="X22" s="57" t="s">
        <v>89</v>
      </c>
      <c r="Y22" s="56" t="s">
        <v>90</v>
      </c>
      <c r="Z22" s="57" t="s">
        <v>89</v>
      </c>
      <c r="AA22" s="56">
        <v>11646</v>
      </c>
      <c r="AB22" s="57" t="s">
        <v>91</v>
      </c>
      <c r="AC22" s="56">
        <v>4340</v>
      </c>
      <c r="AD22" s="57" t="s">
        <v>89</v>
      </c>
      <c r="AE22" s="56" t="s">
        <v>90</v>
      </c>
      <c r="AF22" s="57" t="s">
        <v>89</v>
      </c>
      <c r="AG22" s="56">
        <v>25084</v>
      </c>
    </row>
    <row r="23" spans="1:33" ht="15">
      <c r="A23" s="54">
        <v>1988</v>
      </c>
      <c r="B23" s="55" t="s">
        <v>89</v>
      </c>
      <c r="C23" s="56">
        <v>114968</v>
      </c>
      <c r="D23" s="57" t="s">
        <v>89</v>
      </c>
      <c r="E23" s="56">
        <v>7398</v>
      </c>
      <c r="F23" s="57" t="s">
        <v>89</v>
      </c>
      <c r="G23" s="56">
        <v>12591</v>
      </c>
      <c r="H23" s="57" t="s">
        <v>89</v>
      </c>
      <c r="I23" s="56">
        <v>22239</v>
      </c>
      <c r="J23" s="57" t="s">
        <v>89</v>
      </c>
      <c r="K23" s="56">
        <v>26799</v>
      </c>
      <c r="L23" s="57" t="s">
        <v>89</v>
      </c>
      <c r="M23" s="56">
        <v>20868</v>
      </c>
      <c r="N23" s="57" t="s">
        <v>89</v>
      </c>
      <c r="O23" s="56">
        <v>59303</v>
      </c>
      <c r="P23" s="57" t="s">
        <v>89</v>
      </c>
      <c r="Q23" s="56">
        <v>16869</v>
      </c>
      <c r="R23" s="57" t="s">
        <v>89</v>
      </c>
      <c r="S23" s="56" t="s">
        <v>90</v>
      </c>
      <c r="T23" s="57" t="s">
        <v>89</v>
      </c>
      <c r="U23" s="56">
        <v>5916</v>
      </c>
      <c r="V23" s="57" t="s">
        <v>89</v>
      </c>
      <c r="W23" s="56">
        <v>1573</v>
      </c>
      <c r="X23" s="57" t="s">
        <v>89</v>
      </c>
      <c r="Y23" s="56" t="s">
        <v>90</v>
      </c>
      <c r="Z23" s="57" t="s">
        <v>89</v>
      </c>
      <c r="AA23" s="56">
        <v>12098</v>
      </c>
      <c r="AB23" s="57" t="s">
        <v>89</v>
      </c>
      <c r="AC23" s="56">
        <v>4410</v>
      </c>
      <c r="AD23" s="57" t="s">
        <v>89</v>
      </c>
      <c r="AE23" s="56" t="s">
        <v>90</v>
      </c>
      <c r="AF23" s="57" t="s">
        <v>89</v>
      </c>
      <c r="AG23" s="56">
        <v>25917</v>
      </c>
    </row>
    <row r="24" spans="1:33" ht="15">
      <c r="A24" s="54">
        <v>1989</v>
      </c>
      <c r="B24" s="55" t="s">
        <v>89</v>
      </c>
      <c r="C24" s="56">
        <v>117342</v>
      </c>
      <c r="D24" s="57" t="s">
        <v>89</v>
      </c>
      <c r="E24" s="56">
        <v>7720</v>
      </c>
      <c r="F24" s="57" t="s">
        <v>89</v>
      </c>
      <c r="G24" s="56">
        <v>12876</v>
      </c>
      <c r="H24" s="57" t="s">
        <v>89</v>
      </c>
      <c r="I24" s="56">
        <v>22556</v>
      </c>
      <c r="J24" s="57" t="s">
        <v>89</v>
      </c>
      <c r="K24" s="56">
        <v>27201</v>
      </c>
      <c r="L24" s="57" t="s">
        <v>89</v>
      </c>
      <c r="M24" s="56">
        <v>20773</v>
      </c>
      <c r="N24" s="57" t="s">
        <v>89</v>
      </c>
      <c r="O24" s="56">
        <v>60493</v>
      </c>
      <c r="P24" s="57" t="s">
        <v>89</v>
      </c>
      <c r="Q24" s="56">
        <v>17560</v>
      </c>
      <c r="R24" s="57" t="s">
        <v>89</v>
      </c>
      <c r="S24" s="56" t="s">
        <v>90</v>
      </c>
      <c r="T24" s="57" t="s">
        <v>89</v>
      </c>
      <c r="U24" s="56">
        <v>6047</v>
      </c>
      <c r="V24" s="57" t="s">
        <v>89</v>
      </c>
      <c r="W24" s="56">
        <v>1524</v>
      </c>
      <c r="X24" s="57" t="s">
        <v>89</v>
      </c>
      <c r="Y24" s="56" t="s">
        <v>90</v>
      </c>
      <c r="Z24" s="57" t="s">
        <v>89</v>
      </c>
      <c r="AA24" s="56">
        <v>12539</v>
      </c>
      <c r="AB24" s="57" t="s">
        <v>89</v>
      </c>
      <c r="AC24" s="56">
        <v>4480</v>
      </c>
      <c r="AD24" s="57" t="s">
        <v>89</v>
      </c>
      <c r="AE24" s="56" t="s">
        <v>90</v>
      </c>
      <c r="AF24" s="57" t="s">
        <v>89</v>
      </c>
      <c r="AG24" s="56">
        <v>26600</v>
      </c>
    </row>
    <row r="25" spans="1:33" ht="15">
      <c r="A25" s="54">
        <v>1990</v>
      </c>
      <c r="B25" s="55" t="s">
        <v>89</v>
      </c>
      <c r="C25" s="56">
        <v>118793</v>
      </c>
      <c r="D25" s="57" t="s">
        <v>89</v>
      </c>
      <c r="E25" s="56">
        <v>7859</v>
      </c>
      <c r="F25" s="57" t="s">
        <v>89</v>
      </c>
      <c r="G25" s="56">
        <v>12964</v>
      </c>
      <c r="H25" s="57" t="s">
        <v>89</v>
      </c>
      <c r="I25" s="56">
        <v>22630</v>
      </c>
      <c r="J25" s="57" t="s">
        <v>89</v>
      </c>
      <c r="K25" s="56">
        <v>27952</v>
      </c>
      <c r="L25" s="57" t="s">
        <v>89</v>
      </c>
      <c r="M25" s="56">
        <v>21080</v>
      </c>
      <c r="N25" s="57" t="s">
        <v>89</v>
      </c>
      <c r="O25" s="56">
        <v>61706</v>
      </c>
      <c r="P25" s="57" t="s">
        <v>89</v>
      </c>
      <c r="Q25" s="56">
        <v>18085</v>
      </c>
      <c r="R25" s="57" t="s">
        <v>89</v>
      </c>
      <c r="S25" s="56" t="s">
        <v>90</v>
      </c>
      <c r="T25" s="57" t="s">
        <v>89</v>
      </c>
      <c r="U25" s="56">
        <v>6249</v>
      </c>
      <c r="V25" s="57" t="s">
        <v>89</v>
      </c>
      <c r="W25" s="56">
        <v>1535</v>
      </c>
      <c r="X25" s="57" t="s">
        <v>89</v>
      </c>
      <c r="Y25" s="56" t="s">
        <v>90</v>
      </c>
      <c r="Z25" s="57" t="s">
        <v>89</v>
      </c>
      <c r="AA25" s="56">
        <v>12857</v>
      </c>
      <c r="AB25" s="57" t="s">
        <v>89</v>
      </c>
      <c r="AC25" s="56">
        <v>4513</v>
      </c>
      <c r="AD25" s="57" t="s">
        <v>89</v>
      </c>
      <c r="AE25" s="56" t="s">
        <v>90</v>
      </c>
      <c r="AF25" s="57" t="s">
        <v>89</v>
      </c>
      <c r="AG25" s="56">
        <v>26724</v>
      </c>
    </row>
    <row r="26" spans="1:33" ht="15">
      <c r="A26" s="54">
        <v>1991</v>
      </c>
      <c r="B26" s="55" t="s">
        <v>89</v>
      </c>
      <c r="C26" s="56">
        <v>117718</v>
      </c>
      <c r="D26" s="57" t="s">
        <v>89</v>
      </c>
      <c r="E26" s="56">
        <v>7676</v>
      </c>
      <c r="F26" s="57" t="s">
        <v>89</v>
      </c>
      <c r="G26" s="56">
        <v>12754</v>
      </c>
      <c r="H26" s="57" t="s">
        <v>89</v>
      </c>
      <c r="I26" s="56">
        <v>22535</v>
      </c>
      <c r="J26" s="57" t="s">
        <v>91</v>
      </c>
      <c r="K26" s="56">
        <v>36871</v>
      </c>
      <c r="L26" s="57" t="s">
        <v>91</v>
      </c>
      <c r="M26" s="56">
        <v>21364</v>
      </c>
      <c r="N26" s="57" t="s">
        <v>89</v>
      </c>
      <c r="O26" s="56">
        <v>62920</v>
      </c>
      <c r="P26" s="57" t="s">
        <v>91</v>
      </c>
      <c r="Q26" s="56">
        <v>18649</v>
      </c>
      <c r="R26" s="57" t="s">
        <v>89</v>
      </c>
      <c r="S26" s="56" t="s">
        <v>90</v>
      </c>
      <c r="T26" s="57" t="s">
        <v>89</v>
      </c>
      <c r="U26" s="56">
        <v>6424</v>
      </c>
      <c r="V26" s="57" t="s">
        <v>89</v>
      </c>
      <c r="W26" s="56">
        <v>1509</v>
      </c>
      <c r="X26" s="57" t="s">
        <v>89</v>
      </c>
      <c r="Y26" s="56" t="s">
        <v>90</v>
      </c>
      <c r="Z26" s="57" t="s">
        <v>89</v>
      </c>
      <c r="AA26" s="56">
        <v>12963</v>
      </c>
      <c r="AB26" s="57" t="s">
        <v>89</v>
      </c>
      <c r="AC26" s="56">
        <v>4447</v>
      </c>
      <c r="AD26" s="57" t="s">
        <v>89</v>
      </c>
      <c r="AE26" s="56" t="s">
        <v>90</v>
      </c>
      <c r="AF26" s="57" t="s">
        <v>89</v>
      </c>
      <c r="AG26" s="56">
        <v>26018</v>
      </c>
    </row>
    <row r="27" spans="1:33" ht="15">
      <c r="A27" s="54">
        <v>1992</v>
      </c>
      <c r="B27" s="55" t="s">
        <v>89</v>
      </c>
      <c r="C27" s="56">
        <v>118492</v>
      </c>
      <c r="D27" s="57" t="s">
        <v>89</v>
      </c>
      <c r="E27" s="56">
        <v>7637</v>
      </c>
      <c r="F27" s="57" t="s">
        <v>89</v>
      </c>
      <c r="G27" s="56">
        <v>12643</v>
      </c>
      <c r="H27" s="57" t="s">
        <v>89</v>
      </c>
      <c r="I27" s="56">
        <v>22494</v>
      </c>
      <c r="J27" s="57" t="s">
        <v>89</v>
      </c>
      <c r="K27" s="56">
        <v>36390</v>
      </c>
      <c r="L27" s="57" t="s">
        <v>89</v>
      </c>
      <c r="M27" s="56">
        <v>21233</v>
      </c>
      <c r="N27" s="57" t="s">
        <v>89</v>
      </c>
      <c r="O27" s="56">
        <v>63632</v>
      </c>
      <c r="P27" s="57" t="s">
        <v>89</v>
      </c>
      <c r="Q27" s="56">
        <v>19009</v>
      </c>
      <c r="R27" s="57" t="s">
        <v>89</v>
      </c>
      <c r="S27" s="56" t="s">
        <v>90</v>
      </c>
      <c r="T27" s="57" t="s">
        <v>91</v>
      </c>
      <c r="U27" s="56">
        <v>6555</v>
      </c>
      <c r="V27" s="57" t="s">
        <v>89</v>
      </c>
      <c r="W27" s="56">
        <v>1514</v>
      </c>
      <c r="X27" s="57" t="s">
        <v>89</v>
      </c>
      <c r="Y27" s="56" t="s">
        <v>90</v>
      </c>
      <c r="Z27" s="57" t="s">
        <v>89</v>
      </c>
      <c r="AA27" s="56">
        <v>12729</v>
      </c>
      <c r="AB27" s="57" t="s">
        <v>89</v>
      </c>
      <c r="AC27" s="56">
        <v>4265</v>
      </c>
      <c r="AD27" s="57" t="s">
        <v>89</v>
      </c>
      <c r="AE27" s="56" t="s">
        <v>90</v>
      </c>
      <c r="AF27" s="57" t="s">
        <v>89</v>
      </c>
      <c r="AG27" s="56">
        <v>25399</v>
      </c>
    </row>
    <row r="28" spans="1:33" ht="15">
      <c r="A28" s="54">
        <v>1993</v>
      </c>
      <c r="B28" s="55" t="s">
        <v>89</v>
      </c>
      <c r="C28" s="56">
        <v>120259</v>
      </c>
      <c r="D28" s="57" t="s">
        <v>89</v>
      </c>
      <c r="E28" s="56">
        <v>7680</v>
      </c>
      <c r="F28" s="57" t="s">
        <v>89</v>
      </c>
      <c r="G28" s="56">
        <v>12705</v>
      </c>
      <c r="H28" s="57" t="s">
        <v>89</v>
      </c>
      <c r="I28" s="56">
        <v>22323</v>
      </c>
      <c r="J28" s="57" t="s">
        <v>89</v>
      </c>
      <c r="K28" s="56">
        <v>35989</v>
      </c>
      <c r="L28" s="57" t="s">
        <v>91</v>
      </c>
      <c r="M28" s="56">
        <v>21091</v>
      </c>
      <c r="N28" s="57" t="s">
        <v>89</v>
      </c>
      <c r="O28" s="56">
        <v>63826</v>
      </c>
      <c r="P28" s="57" t="s">
        <v>89</v>
      </c>
      <c r="Q28" s="56">
        <v>19234</v>
      </c>
      <c r="R28" s="57" t="s">
        <v>89</v>
      </c>
      <c r="S28" s="56" t="s">
        <v>90</v>
      </c>
      <c r="T28" s="57" t="s">
        <v>89</v>
      </c>
      <c r="U28" s="56">
        <v>6550</v>
      </c>
      <c r="V28" s="57" t="s">
        <v>89</v>
      </c>
      <c r="W28" s="56">
        <v>1545</v>
      </c>
      <c r="X28" s="57" t="s">
        <v>89</v>
      </c>
      <c r="Y28" s="56" t="s">
        <v>90</v>
      </c>
      <c r="Z28" s="57" t="s">
        <v>89</v>
      </c>
      <c r="AA28" s="56">
        <v>12208</v>
      </c>
      <c r="AB28" s="57" t="s">
        <v>89</v>
      </c>
      <c r="AC28" s="56">
        <v>4027</v>
      </c>
      <c r="AD28" s="57" t="s">
        <v>89</v>
      </c>
      <c r="AE28" s="56" t="s">
        <v>90</v>
      </c>
      <c r="AF28" s="57" t="s">
        <v>89</v>
      </c>
      <c r="AG28" s="56">
        <v>25173</v>
      </c>
    </row>
    <row r="29" spans="1:33" ht="15">
      <c r="A29" s="54">
        <v>1994</v>
      </c>
      <c r="B29" s="55" t="s">
        <v>91</v>
      </c>
      <c r="C29" s="56">
        <v>123060</v>
      </c>
      <c r="D29" s="57" t="s">
        <v>89</v>
      </c>
      <c r="E29" s="56">
        <v>7921</v>
      </c>
      <c r="F29" s="57" t="s">
        <v>89</v>
      </c>
      <c r="G29" s="56">
        <v>12975</v>
      </c>
      <c r="H29" s="57" t="s">
        <v>89</v>
      </c>
      <c r="I29" s="56">
        <v>22256</v>
      </c>
      <c r="J29" s="57" t="s">
        <v>89</v>
      </c>
      <c r="K29" s="56">
        <v>35756</v>
      </c>
      <c r="L29" s="57" t="s">
        <v>89</v>
      </c>
      <c r="M29" s="56">
        <v>20697</v>
      </c>
      <c r="N29" s="57" t="s">
        <v>89</v>
      </c>
      <c r="O29" s="56">
        <v>63860</v>
      </c>
      <c r="P29" s="57" t="s">
        <v>89</v>
      </c>
      <c r="Q29" s="56">
        <v>19848</v>
      </c>
      <c r="R29" s="57" t="s">
        <v>89</v>
      </c>
      <c r="S29" s="56" t="s">
        <v>90</v>
      </c>
      <c r="T29" s="57" t="s">
        <v>89</v>
      </c>
      <c r="U29" s="56">
        <v>6609</v>
      </c>
      <c r="V29" s="57" t="s">
        <v>89</v>
      </c>
      <c r="W29" s="56">
        <v>1612</v>
      </c>
      <c r="X29" s="57" t="s">
        <v>89</v>
      </c>
      <c r="Y29" s="56" t="s">
        <v>90</v>
      </c>
      <c r="Z29" s="57" t="s">
        <v>89</v>
      </c>
      <c r="AA29" s="56">
        <v>12129</v>
      </c>
      <c r="AB29" s="57" t="s">
        <v>89</v>
      </c>
      <c r="AC29" s="56">
        <v>3990</v>
      </c>
      <c r="AD29" s="57" t="s">
        <v>89</v>
      </c>
      <c r="AE29" s="56" t="s">
        <v>90</v>
      </c>
      <c r="AF29" s="57" t="s">
        <v>89</v>
      </c>
      <c r="AG29" s="56">
        <v>25386</v>
      </c>
    </row>
    <row r="30" spans="1:33" ht="15">
      <c r="A30" s="54">
        <v>1995</v>
      </c>
      <c r="B30" s="55" t="s">
        <v>89</v>
      </c>
      <c r="C30" s="56">
        <v>124900</v>
      </c>
      <c r="D30" s="57" t="s">
        <v>89</v>
      </c>
      <c r="E30" s="56">
        <v>8236</v>
      </c>
      <c r="F30" s="57" t="s">
        <v>89</v>
      </c>
      <c r="G30" s="56">
        <v>13210</v>
      </c>
      <c r="H30" s="57" t="s">
        <v>89</v>
      </c>
      <c r="I30" s="56">
        <v>22535</v>
      </c>
      <c r="J30" s="57" t="s">
        <v>89</v>
      </c>
      <c r="K30" s="56">
        <v>35780</v>
      </c>
      <c r="L30" s="57" t="s">
        <v>89</v>
      </c>
      <c r="M30" s="56">
        <v>20555</v>
      </c>
      <c r="N30" s="57" t="s">
        <v>89</v>
      </c>
      <c r="O30" s="56">
        <v>63897</v>
      </c>
      <c r="P30" s="57" t="s">
        <v>89</v>
      </c>
      <c r="Q30" s="56">
        <v>20414</v>
      </c>
      <c r="R30" s="57" t="s">
        <v>89</v>
      </c>
      <c r="S30" s="56" t="s">
        <v>90</v>
      </c>
      <c r="T30" s="57" t="s">
        <v>89</v>
      </c>
      <c r="U30" s="56">
        <v>6816</v>
      </c>
      <c r="V30" s="57" t="s">
        <v>89</v>
      </c>
      <c r="W30" s="56">
        <v>1687</v>
      </c>
      <c r="X30" s="57" t="s">
        <v>89</v>
      </c>
      <c r="Y30" s="56" t="s">
        <v>90</v>
      </c>
      <c r="Z30" s="57" t="s">
        <v>89</v>
      </c>
      <c r="AA30" s="56">
        <v>12424</v>
      </c>
      <c r="AB30" s="57" t="s">
        <v>89</v>
      </c>
      <c r="AC30" s="56">
        <v>4053</v>
      </c>
      <c r="AD30" s="57" t="s">
        <v>89</v>
      </c>
      <c r="AE30" s="56" t="s">
        <v>90</v>
      </c>
      <c r="AF30" s="57" t="s">
        <v>89</v>
      </c>
      <c r="AG30" s="56">
        <v>25684</v>
      </c>
    </row>
    <row r="31" spans="1:33" ht="15">
      <c r="A31" s="54">
        <v>1996</v>
      </c>
      <c r="B31" s="55" t="s">
        <v>89</v>
      </c>
      <c r="C31" s="56">
        <v>126708</v>
      </c>
      <c r="D31" s="57" t="s">
        <v>89</v>
      </c>
      <c r="E31" s="56">
        <v>8340</v>
      </c>
      <c r="F31" s="57" t="s">
        <v>89</v>
      </c>
      <c r="G31" s="56">
        <v>13337</v>
      </c>
      <c r="H31" s="57" t="s">
        <v>89</v>
      </c>
      <c r="I31" s="56">
        <v>22660</v>
      </c>
      <c r="J31" s="57" t="s">
        <v>89</v>
      </c>
      <c r="K31" s="56">
        <v>35637</v>
      </c>
      <c r="L31" s="57" t="s">
        <v>89</v>
      </c>
      <c r="M31" s="56">
        <v>20615</v>
      </c>
      <c r="N31" s="57" t="s">
        <v>89</v>
      </c>
      <c r="O31" s="56">
        <v>64197</v>
      </c>
      <c r="P31" s="57" t="s">
        <v>89</v>
      </c>
      <c r="Q31" s="56">
        <v>20853</v>
      </c>
      <c r="R31" s="57" t="s">
        <v>89</v>
      </c>
      <c r="S31" s="56" t="s">
        <v>90</v>
      </c>
      <c r="T31" s="57" t="s">
        <v>89</v>
      </c>
      <c r="U31" s="56">
        <v>6960</v>
      </c>
      <c r="V31" s="57" t="s">
        <v>89</v>
      </c>
      <c r="W31" s="56">
        <v>1741</v>
      </c>
      <c r="X31" s="57" t="s">
        <v>89</v>
      </c>
      <c r="Y31" s="56" t="s">
        <v>90</v>
      </c>
      <c r="Z31" s="57" t="s">
        <v>91</v>
      </c>
      <c r="AA31" s="56">
        <v>12777</v>
      </c>
      <c r="AB31" s="57" t="s">
        <v>89</v>
      </c>
      <c r="AC31" s="56">
        <v>4014</v>
      </c>
      <c r="AD31" s="57" t="s">
        <v>89</v>
      </c>
      <c r="AE31" s="56" t="s">
        <v>90</v>
      </c>
      <c r="AF31" s="57" t="s">
        <v>89</v>
      </c>
      <c r="AG31" s="56">
        <v>25928</v>
      </c>
    </row>
    <row r="32" spans="1:33" ht="15">
      <c r="A32" s="54">
        <v>1997</v>
      </c>
      <c r="B32" s="55" t="s">
        <v>89</v>
      </c>
      <c r="C32" s="56">
        <v>129558</v>
      </c>
      <c r="D32" s="57" t="s">
        <v>89</v>
      </c>
      <c r="E32" s="56">
        <v>8429</v>
      </c>
      <c r="F32" s="57" t="s">
        <v>89</v>
      </c>
      <c r="G32" s="56">
        <v>13639</v>
      </c>
      <c r="H32" s="57" t="s">
        <v>89</v>
      </c>
      <c r="I32" s="56">
        <v>22592</v>
      </c>
      <c r="J32" s="57" t="s">
        <v>89</v>
      </c>
      <c r="K32" s="56">
        <v>35508</v>
      </c>
      <c r="L32" s="57" t="s">
        <v>89</v>
      </c>
      <c r="M32" s="56">
        <v>20643</v>
      </c>
      <c r="N32" s="57" t="s">
        <v>89</v>
      </c>
      <c r="O32" s="56">
        <v>64897</v>
      </c>
      <c r="P32" s="57" t="s">
        <v>89</v>
      </c>
      <c r="Q32" s="56">
        <v>21214</v>
      </c>
      <c r="R32" s="57" t="s">
        <v>89</v>
      </c>
      <c r="S32" s="56" t="s">
        <v>90</v>
      </c>
      <c r="T32" s="57" t="s">
        <v>89</v>
      </c>
      <c r="U32" s="56">
        <v>7182</v>
      </c>
      <c r="V32" s="57" t="s">
        <v>89</v>
      </c>
      <c r="W32" s="56">
        <v>1751</v>
      </c>
      <c r="X32" s="57" t="s">
        <v>89</v>
      </c>
      <c r="Y32" s="56" t="s">
        <v>90</v>
      </c>
      <c r="Z32" s="57" t="s">
        <v>89</v>
      </c>
      <c r="AA32" s="56">
        <v>13253</v>
      </c>
      <c r="AB32" s="57" t="s">
        <v>89</v>
      </c>
      <c r="AC32" s="56">
        <v>3974</v>
      </c>
      <c r="AD32" s="57" t="s">
        <v>89</v>
      </c>
      <c r="AE32" s="56" t="s">
        <v>90</v>
      </c>
      <c r="AF32" s="57" t="s">
        <v>89</v>
      </c>
      <c r="AG32" s="56">
        <v>26407</v>
      </c>
    </row>
    <row r="33" spans="1:33" ht="15">
      <c r="A33" s="54">
        <v>1998</v>
      </c>
      <c r="B33" s="55" t="s">
        <v>89</v>
      </c>
      <c r="C33" s="56">
        <v>131463</v>
      </c>
      <c r="D33" s="57" t="s">
        <v>89</v>
      </c>
      <c r="E33" s="56">
        <v>8618</v>
      </c>
      <c r="F33" s="57" t="s">
        <v>89</v>
      </c>
      <c r="G33" s="56">
        <v>13974</v>
      </c>
      <c r="H33" s="57" t="s">
        <v>89</v>
      </c>
      <c r="I33" s="56">
        <v>22799</v>
      </c>
      <c r="J33" s="57" t="s">
        <v>89</v>
      </c>
      <c r="K33" s="56">
        <v>36059</v>
      </c>
      <c r="L33" s="57" t="s">
        <v>89</v>
      </c>
      <c r="M33" s="56">
        <v>20827</v>
      </c>
      <c r="N33" s="57" t="s">
        <v>89</v>
      </c>
      <c r="O33" s="56">
        <v>64454</v>
      </c>
      <c r="P33" s="57" t="s">
        <v>89</v>
      </c>
      <c r="Q33" s="56">
        <v>19938</v>
      </c>
      <c r="R33" s="57" t="s">
        <v>89</v>
      </c>
      <c r="S33" s="56" t="s">
        <v>90</v>
      </c>
      <c r="T33" s="57" t="s">
        <v>89</v>
      </c>
      <c r="U33" s="56">
        <v>7400</v>
      </c>
      <c r="V33" s="57" t="s">
        <v>89</v>
      </c>
      <c r="W33" s="56">
        <v>1739</v>
      </c>
      <c r="X33" s="57" t="s">
        <v>89</v>
      </c>
      <c r="Y33" s="56" t="s">
        <v>90</v>
      </c>
      <c r="Z33" s="57" t="s">
        <v>89</v>
      </c>
      <c r="AA33" s="56">
        <v>13806</v>
      </c>
      <c r="AB33" s="57" t="s">
        <v>89</v>
      </c>
      <c r="AC33" s="56">
        <v>4036</v>
      </c>
      <c r="AD33" s="57" t="s">
        <v>89</v>
      </c>
      <c r="AE33" s="56" t="s">
        <v>90</v>
      </c>
      <c r="AF33" s="57" t="s">
        <v>89</v>
      </c>
      <c r="AG33" s="56">
        <v>26684</v>
      </c>
    </row>
    <row r="34" spans="1:33" ht="15">
      <c r="A34" s="54">
        <v>1999</v>
      </c>
      <c r="B34" s="55" t="s">
        <v>89</v>
      </c>
      <c r="C34" s="56">
        <v>133488</v>
      </c>
      <c r="D34" s="57" t="s">
        <v>89</v>
      </c>
      <c r="E34" s="56">
        <v>8762</v>
      </c>
      <c r="F34" s="57" t="s">
        <v>89</v>
      </c>
      <c r="G34" s="56">
        <v>14326</v>
      </c>
      <c r="H34" s="57" t="s">
        <v>89</v>
      </c>
      <c r="I34" s="56">
        <v>23101</v>
      </c>
      <c r="J34" s="57" t="s">
        <v>91</v>
      </c>
      <c r="K34" s="56">
        <v>36042</v>
      </c>
      <c r="L34" s="57" t="s">
        <v>89</v>
      </c>
      <c r="M34" s="56">
        <v>21045</v>
      </c>
      <c r="N34" s="57" t="s">
        <v>89</v>
      </c>
      <c r="O34" s="56">
        <v>63924</v>
      </c>
      <c r="P34" s="57" t="s">
        <v>89</v>
      </c>
      <c r="Q34" s="56">
        <v>20291</v>
      </c>
      <c r="R34" s="57" t="s">
        <v>89</v>
      </c>
      <c r="S34" s="56" t="s">
        <v>90</v>
      </c>
      <c r="T34" s="57" t="s">
        <v>89</v>
      </c>
      <c r="U34" s="56">
        <v>7596</v>
      </c>
      <c r="V34" s="57" t="s">
        <v>89</v>
      </c>
      <c r="W34" s="56">
        <v>1766</v>
      </c>
      <c r="X34" s="57" t="s">
        <v>89</v>
      </c>
      <c r="Y34" s="56" t="s">
        <v>90</v>
      </c>
      <c r="Z34" s="57" t="s">
        <v>89</v>
      </c>
      <c r="AA34" s="56">
        <v>14584</v>
      </c>
      <c r="AB34" s="57" t="s">
        <v>89</v>
      </c>
      <c r="AC34" s="56">
        <v>4116</v>
      </c>
      <c r="AD34" s="57" t="s">
        <v>89</v>
      </c>
      <c r="AE34" s="56" t="s">
        <v>90</v>
      </c>
      <c r="AF34" s="57" t="s">
        <v>89</v>
      </c>
      <c r="AG34" s="56">
        <v>27049</v>
      </c>
    </row>
    <row r="35" spans="1:33" ht="15">
      <c r="A35" s="54">
        <v>2000</v>
      </c>
      <c r="B35" s="55" t="s">
        <v>89</v>
      </c>
      <c r="C35" s="56">
        <v>136891</v>
      </c>
      <c r="D35" s="57" t="s">
        <v>89</v>
      </c>
      <c r="E35" s="56">
        <v>8989</v>
      </c>
      <c r="F35" s="57" t="s">
        <v>89</v>
      </c>
      <c r="G35" s="56">
        <v>14677</v>
      </c>
      <c r="H35" s="57" t="s">
        <v>89</v>
      </c>
      <c r="I35" s="56">
        <v>23731</v>
      </c>
      <c r="J35" s="57" t="s">
        <v>89</v>
      </c>
      <c r="K35" s="56">
        <v>36236</v>
      </c>
      <c r="L35" s="57" t="s">
        <v>89</v>
      </c>
      <c r="M35" s="56">
        <v>21358</v>
      </c>
      <c r="N35" s="57" t="s">
        <v>89</v>
      </c>
      <c r="O35" s="56">
        <v>63790</v>
      </c>
      <c r="P35" s="57" t="s">
        <v>89</v>
      </c>
      <c r="Q35" s="56">
        <v>21156</v>
      </c>
      <c r="R35" s="57" t="s">
        <v>89</v>
      </c>
      <c r="S35" s="56" t="s">
        <v>90</v>
      </c>
      <c r="T35" s="57" t="s">
        <v>91</v>
      </c>
      <c r="U35" s="56">
        <v>7803</v>
      </c>
      <c r="V35" s="57" t="s">
        <v>89</v>
      </c>
      <c r="W35" s="56">
        <v>1800</v>
      </c>
      <c r="X35" s="57" t="s">
        <v>89</v>
      </c>
      <c r="Y35" s="56" t="s">
        <v>90</v>
      </c>
      <c r="Z35" s="57" t="s">
        <v>89</v>
      </c>
      <c r="AA35" s="56">
        <v>15387</v>
      </c>
      <c r="AB35" s="57" t="s">
        <v>89</v>
      </c>
      <c r="AC35" s="56">
        <v>4230</v>
      </c>
      <c r="AD35" s="57" t="s">
        <v>89</v>
      </c>
      <c r="AE35" s="56" t="s">
        <v>90</v>
      </c>
      <c r="AF35" s="57" t="s">
        <v>89</v>
      </c>
      <c r="AG35" s="56">
        <v>27375</v>
      </c>
    </row>
    <row r="36" spans="1:33" ht="15">
      <c r="A36" s="54">
        <v>2001</v>
      </c>
      <c r="B36" s="55" t="s">
        <v>89</v>
      </c>
      <c r="C36" s="56">
        <v>136933</v>
      </c>
      <c r="D36" s="57" t="s">
        <v>89</v>
      </c>
      <c r="E36" s="56">
        <v>9088</v>
      </c>
      <c r="F36" s="57" t="s">
        <v>89</v>
      </c>
      <c r="G36" s="56">
        <v>14860</v>
      </c>
      <c r="H36" s="57" t="s">
        <v>89</v>
      </c>
      <c r="I36" s="56">
        <v>24063</v>
      </c>
      <c r="J36" s="57" t="s">
        <v>89</v>
      </c>
      <c r="K36" s="56">
        <v>36350</v>
      </c>
      <c r="L36" s="57" t="s">
        <v>89</v>
      </c>
      <c r="M36" s="56">
        <v>21720</v>
      </c>
      <c r="N36" s="57" t="s">
        <v>89</v>
      </c>
      <c r="O36" s="56">
        <v>63460</v>
      </c>
      <c r="P36" s="57" t="s">
        <v>89</v>
      </c>
      <c r="Q36" s="56">
        <v>21572</v>
      </c>
      <c r="R36" s="57" t="s">
        <v>89</v>
      </c>
      <c r="S36" s="56" t="s">
        <v>90</v>
      </c>
      <c r="T36" s="57" t="s">
        <v>89</v>
      </c>
      <c r="U36" s="56">
        <v>8002</v>
      </c>
      <c r="V36" s="57" t="s">
        <v>89</v>
      </c>
      <c r="W36" s="56">
        <v>1846</v>
      </c>
      <c r="X36" s="57" t="s">
        <v>89</v>
      </c>
      <c r="Y36" s="56" t="s">
        <v>90</v>
      </c>
      <c r="Z36" s="57" t="s">
        <v>89</v>
      </c>
      <c r="AA36" s="56">
        <v>16023</v>
      </c>
      <c r="AB36" s="57" t="s">
        <v>89</v>
      </c>
      <c r="AC36" s="56">
        <v>4303</v>
      </c>
      <c r="AD36" s="57" t="s">
        <v>89</v>
      </c>
      <c r="AE36" s="56" t="s">
        <v>90</v>
      </c>
      <c r="AF36" s="57" t="s">
        <v>89</v>
      </c>
      <c r="AG36" s="56">
        <v>27618</v>
      </c>
    </row>
    <row r="37" spans="1:33" ht="15">
      <c r="A37" s="54">
        <v>2002</v>
      </c>
      <c r="B37" s="55" t="s">
        <v>89</v>
      </c>
      <c r="C37" s="56">
        <v>136485</v>
      </c>
      <c r="D37" s="57" t="s">
        <v>89</v>
      </c>
      <c r="E37" s="56">
        <v>9271</v>
      </c>
      <c r="F37" s="57" t="s">
        <v>89</v>
      </c>
      <c r="G37" s="56">
        <v>15210</v>
      </c>
      <c r="H37" s="57" t="s">
        <v>89</v>
      </c>
      <c r="I37" s="56">
        <v>24325</v>
      </c>
      <c r="J37" s="57" t="s">
        <v>89</v>
      </c>
      <c r="K37" s="56">
        <v>36018</v>
      </c>
      <c r="L37" s="57" t="s">
        <v>89</v>
      </c>
      <c r="M37" s="56">
        <v>21994</v>
      </c>
      <c r="N37" s="57" t="s">
        <v>89</v>
      </c>
      <c r="O37" s="56">
        <v>62650</v>
      </c>
      <c r="P37" s="57" t="s">
        <v>89</v>
      </c>
      <c r="Q37" s="56">
        <v>22169</v>
      </c>
      <c r="R37" s="57" t="s">
        <v>89</v>
      </c>
      <c r="S37" s="56" t="s">
        <v>90</v>
      </c>
      <c r="T37" s="57" t="s">
        <v>89</v>
      </c>
      <c r="U37" s="56">
        <v>8102</v>
      </c>
      <c r="V37" s="57" t="s">
        <v>89</v>
      </c>
      <c r="W37" s="56">
        <v>1906</v>
      </c>
      <c r="X37" s="57" t="s">
        <v>89</v>
      </c>
      <c r="Y37" s="56" t="s">
        <v>90</v>
      </c>
      <c r="Z37" s="57" t="s">
        <v>89</v>
      </c>
      <c r="AA37" s="56">
        <v>16514</v>
      </c>
      <c r="AB37" s="57" t="s">
        <v>89</v>
      </c>
      <c r="AC37" s="56">
        <v>4311</v>
      </c>
      <c r="AD37" s="57" t="s">
        <v>89</v>
      </c>
      <c r="AE37" s="56" t="s">
        <v>90</v>
      </c>
      <c r="AF37" s="57" t="s">
        <v>89</v>
      </c>
      <c r="AG37" s="56">
        <v>27835</v>
      </c>
    </row>
    <row r="38" spans="1:33" ht="15">
      <c r="A38" s="54">
        <v>2003</v>
      </c>
      <c r="B38" s="55" t="s">
        <v>89</v>
      </c>
      <c r="C38" s="56">
        <v>137736</v>
      </c>
      <c r="D38" s="57" t="s">
        <v>89</v>
      </c>
      <c r="E38" s="56">
        <v>9485</v>
      </c>
      <c r="F38" s="57" t="s">
        <v>89</v>
      </c>
      <c r="G38" s="56">
        <v>15576</v>
      </c>
      <c r="H38" s="57" t="s">
        <v>89</v>
      </c>
      <c r="I38" s="56">
        <v>24369</v>
      </c>
      <c r="J38" s="57" t="s">
        <v>89</v>
      </c>
      <c r="K38" s="56">
        <v>35615</v>
      </c>
      <c r="L38" s="57" t="s">
        <v>89</v>
      </c>
      <c r="M38" s="56">
        <v>22020</v>
      </c>
      <c r="N38" s="57" t="s">
        <v>89</v>
      </c>
      <c r="O38" s="56">
        <v>62511</v>
      </c>
      <c r="P38" s="57" t="s">
        <v>89</v>
      </c>
      <c r="Q38" s="56">
        <v>22139</v>
      </c>
      <c r="R38" s="57" t="s">
        <v>89</v>
      </c>
      <c r="S38" s="56" t="s">
        <v>90</v>
      </c>
      <c r="T38" s="57" t="s">
        <v>91</v>
      </c>
      <c r="U38" s="56">
        <v>8057</v>
      </c>
      <c r="V38" s="57" t="s">
        <v>89</v>
      </c>
      <c r="W38" s="56">
        <v>1956</v>
      </c>
      <c r="X38" s="57" t="s">
        <v>89</v>
      </c>
      <c r="Y38" s="56" t="s">
        <v>90</v>
      </c>
      <c r="Z38" s="57" t="s">
        <v>89</v>
      </c>
      <c r="AA38" s="56">
        <v>17179</v>
      </c>
      <c r="AB38" s="57" t="s">
        <v>89</v>
      </c>
      <c r="AC38" s="56">
        <v>4301</v>
      </c>
      <c r="AD38" s="57" t="s">
        <v>89</v>
      </c>
      <c r="AE38" s="56" t="s">
        <v>90</v>
      </c>
      <c r="AF38" s="57" t="s">
        <v>89</v>
      </c>
      <c r="AG38" s="56">
        <v>28096</v>
      </c>
    </row>
    <row r="39" spans="1:33" ht="15">
      <c r="A39" s="54">
        <v>2004</v>
      </c>
      <c r="B39" s="55" t="s">
        <v>89</v>
      </c>
      <c r="C39" s="56">
        <v>139252</v>
      </c>
      <c r="D39" s="57" t="s">
        <v>89</v>
      </c>
      <c r="E39" s="56">
        <v>9662</v>
      </c>
      <c r="F39" s="57" t="s">
        <v>89</v>
      </c>
      <c r="G39" s="56">
        <v>15835</v>
      </c>
      <c r="H39" s="57" t="s">
        <v>89</v>
      </c>
      <c r="I39" s="56">
        <v>24434</v>
      </c>
      <c r="J39" s="57" t="s">
        <v>89</v>
      </c>
      <c r="K39" s="56">
        <v>35604</v>
      </c>
      <c r="L39" s="57" t="s">
        <v>89</v>
      </c>
      <c r="M39" s="56">
        <v>22124</v>
      </c>
      <c r="N39" s="57" t="s">
        <v>89</v>
      </c>
      <c r="O39" s="56">
        <v>62641</v>
      </c>
      <c r="P39" s="57" t="s">
        <v>89</v>
      </c>
      <c r="Q39" s="56">
        <v>22557</v>
      </c>
      <c r="R39" s="57" t="s">
        <v>89</v>
      </c>
      <c r="S39" s="56" t="s">
        <v>90</v>
      </c>
      <c r="T39" s="57" t="s">
        <v>89</v>
      </c>
      <c r="U39" s="56">
        <v>8040</v>
      </c>
      <c r="V39" s="57" t="s">
        <v>89</v>
      </c>
      <c r="W39" s="56">
        <v>2024</v>
      </c>
      <c r="X39" s="57" t="s">
        <v>89</v>
      </c>
      <c r="Y39" s="56" t="s">
        <v>90</v>
      </c>
      <c r="Z39" s="57" t="s">
        <v>89</v>
      </c>
      <c r="AA39" s="56">
        <v>17854</v>
      </c>
      <c r="AB39" s="57" t="s">
        <v>89</v>
      </c>
      <c r="AC39" s="56">
        <v>4279</v>
      </c>
      <c r="AD39" s="57" t="s">
        <v>89</v>
      </c>
      <c r="AE39" s="56" t="s">
        <v>90</v>
      </c>
      <c r="AF39" s="57" t="s">
        <v>89</v>
      </c>
      <c r="AG39" s="56">
        <v>28388</v>
      </c>
    </row>
    <row r="40" spans="1:33" ht="15">
      <c r="A40" s="54">
        <v>2005</v>
      </c>
      <c r="B40" s="55" t="s">
        <v>89</v>
      </c>
      <c r="C40" s="56">
        <v>141730</v>
      </c>
      <c r="D40" s="57" t="s">
        <v>89</v>
      </c>
      <c r="E40" s="56">
        <v>9998</v>
      </c>
      <c r="F40" s="57" t="s">
        <v>89</v>
      </c>
      <c r="G40" s="56">
        <v>16032</v>
      </c>
      <c r="H40" s="57" t="s">
        <v>89</v>
      </c>
      <c r="I40" s="56">
        <v>24596</v>
      </c>
      <c r="J40" s="57" t="s">
        <v>91</v>
      </c>
      <c r="K40" s="56">
        <v>36123</v>
      </c>
      <c r="L40" s="57" t="s">
        <v>89</v>
      </c>
      <c r="M40" s="56">
        <v>22290</v>
      </c>
      <c r="N40" s="57" t="s">
        <v>89</v>
      </c>
      <c r="O40" s="56">
        <v>62908</v>
      </c>
      <c r="P40" s="57" t="s">
        <v>89</v>
      </c>
      <c r="Q40" s="56">
        <v>22856</v>
      </c>
      <c r="R40" s="57" t="s">
        <v>89</v>
      </c>
      <c r="S40" s="56">
        <v>40303</v>
      </c>
      <c r="T40" s="57" t="s">
        <v>89</v>
      </c>
      <c r="U40" s="56">
        <v>8044</v>
      </c>
      <c r="V40" s="57" t="s">
        <v>89</v>
      </c>
      <c r="W40" s="56">
        <v>2085</v>
      </c>
      <c r="X40" s="57" t="s">
        <v>89</v>
      </c>
      <c r="Y40" s="56" t="s">
        <v>90</v>
      </c>
      <c r="Z40" s="57" t="s">
        <v>91</v>
      </c>
      <c r="AA40" s="56">
        <v>18823</v>
      </c>
      <c r="AB40" s="57" t="s">
        <v>91</v>
      </c>
      <c r="AC40" s="56">
        <v>4334</v>
      </c>
      <c r="AD40" s="57" t="s">
        <v>89</v>
      </c>
      <c r="AE40" s="56" t="s">
        <v>90</v>
      </c>
      <c r="AF40" s="57" t="s">
        <v>89</v>
      </c>
      <c r="AG40" s="56">
        <v>28681</v>
      </c>
    </row>
    <row r="41" spans="1:33" ht="15">
      <c r="A41" s="54">
        <v>2006</v>
      </c>
      <c r="B41" s="55" t="s">
        <v>89</v>
      </c>
      <c r="C41" s="56">
        <v>144427</v>
      </c>
      <c r="D41" s="57" t="s">
        <v>89</v>
      </c>
      <c r="E41" s="56">
        <v>10257</v>
      </c>
      <c r="F41" s="57" t="s">
        <v>89</v>
      </c>
      <c r="G41" s="56">
        <v>16317</v>
      </c>
      <c r="H41" s="57" t="s">
        <v>89</v>
      </c>
      <c r="I41" s="56">
        <v>24787</v>
      </c>
      <c r="J41" s="57" t="s">
        <v>89</v>
      </c>
      <c r="K41" s="56">
        <v>36949</v>
      </c>
      <c r="L41" s="57" t="s">
        <v>89</v>
      </c>
      <c r="M41" s="56">
        <v>22721</v>
      </c>
      <c r="N41" s="57" t="s">
        <v>89</v>
      </c>
      <c r="O41" s="56">
        <v>63279</v>
      </c>
      <c r="P41" s="57" t="s">
        <v>89</v>
      </c>
      <c r="Q41" s="56">
        <v>23151</v>
      </c>
      <c r="R41" s="57" t="s">
        <v>89</v>
      </c>
      <c r="S41" s="56">
        <v>41492</v>
      </c>
      <c r="T41" s="57" t="s">
        <v>89</v>
      </c>
      <c r="U41" s="56">
        <v>8192</v>
      </c>
      <c r="V41" s="57" t="s">
        <v>89</v>
      </c>
      <c r="W41" s="56">
        <v>2135</v>
      </c>
      <c r="X41" s="57" t="s">
        <v>89</v>
      </c>
      <c r="Y41" s="56" t="s">
        <v>90</v>
      </c>
      <c r="Z41" s="57" t="s">
        <v>89</v>
      </c>
      <c r="AA41" s="56">
        <v>19609</v>
      </c>
      <c r="AB41" s="57" t="s">
        <v>89</v>
      </c>
      <c r="AC41" s="56">
        <v>4416</v>
      </c>
      <c r="AD41" s="57" t="s">
        <v>89</v>
      </c>
      <c r="AE41" s="56">
        <v>20120</v>
      </c>
      <c r="AF41" s="57" t="s">
        <v>89</v>
      </c>
      <c r="AG41" s="56">
        <v>28942</v>
      </c>
    </row>
    <row r="42" spans="1:33" ht="15">
      <c r="A42" s="54">
        <v>2007</v>
      </c>
      <c r="B42" s="55" t="s">
        <v>89</v>
      </c>
      <c r="C42" s="56">
        <v>146047</v>
      </c>
      <c r="D42" s="57" t="s">
        <v>89</v>
      </c>
      <c r="E42" s="56">
        <v>10576</v>
      </c>
      <c r="F42" s="57" t="s">
        <v>89</v>
      </c>
      <c r="G42" s="56">
        <v>16704</v>
      </c>
      <c r="H42" s="57" t="s">
        <v>89</v>
      </c>
      <c r="I42" s="56">
        <v>25212</v>
      </c>
      <c r="J42" s="57" t="s">
        <v>89</v>
      </c>
      <c r="K42" s="56">
        <v>37763</v>
      </c>
      <c r="L42" s="57" t="s">
        <v>89</v>
      </c>
      <c r="M42" s="56">
        <v>22953</v>
      </c>
      <c r="N42" s="57" t="s">
        <v>89</v>
      </c>
      <c r="O42" s="56">
        <v>63659</v>
      </c>
      <c r="P42" s="57" t="s">
        <v>89</v>
      </c>
      <c r="Q42" s="56">
        <v>23433</v>
      </c>
      <c r="R42" s="57" t="s">
        <v>89</v>
      </c>
      <c r="S42" s="56">
        <v>42124</v>
      </c>
      <c r="T42" s="57" t="s">
        <v>89</v>
      </c>
      <c r="U42" s="56">
        <v>8394</v>
      </c>
      <c r="V42" s="57" t="s">
        <v>89</v>
      </c>
      <c r="W42" s="56">
        <v>2174</v>
      </c>
      <c r="X42" s="57" t="s">
        <v>89</v>
      </c>
      <c r="Y42" s="56" t="s">
        <v>90</v>
      </c>
      <c r="Z42" s="57" t="s">
        <v>89</v>
      </c>
      <c r="AA42" s="56">
        <v>20208</v>
      </c>
      <c r="AB42" s="57" t="s">
        <v>89</v>
      </c>
      <c r="AC42" s="56">
        <v>4530</v>
      </c>
      <c r="AD42" s="57" t="s">
        <v>89</v>
      </c>
      <c r="AE42" s="56">
        <v>20415</v>
      </c>
      <c r="AF42" s="57" t="s">
        <v>89</v>
      </c>
      <c r="AG42" s="56">
        <v>29148</v>
      </c>
    </row>
    <row r="43" spans="1:33" ht="15">
      <c r="A43" s="54">
        <v>2008</v>
      </c>
      <c r="B43" s="55" t="s">
        <v>89</v>
      </c>
      <c r="C43" s="56">
        <v>145362</v>
      </c>
      <c r="D43" s="57" t="s">
        <v>89</v>
      </c>
      <c r="E43" s="56">
        <v>10877</v>
      </c>
      <c r="F43" s="57" t="s">
        <v>89</v>
      </c>
      <c r="G43" s="56">
        <v>16985</v>
      </c>
      <c r="H43" s="57" t="s">
        <v>89</v>
      </c>
      <c r="I43" s="56">
        <v>25578</v>
      </c>
      <c r="J43" s="57" t="s">
        <v>89</v>
      </c>
      <c r="K43" s="56">
        <v>38345</v>
      </c>
      <c r="L43" s="57" t="s">
        <v>89</v>
      </c>
      <c r="M43" s="56">
        <v>23144</v>
      </c>
      <c r="N43" s="57" t="s">
        <v>89</v>
      </c>
      <c r="O43" s="56">
        <v>63490</v>
      </c>
      <c r="P43" s="57" t="s">
        <v>89</v>
      </c>
      <c r="Q43" s="56">
        <v>23577</v>
      </c>
      <c r="R43" s="57" t="s">
        <v>89</v>
      </c>
      <c r="S43" s="56">
        <v>42600</v>
      </c>
      <c r="T43" s="57" t="s">
        <v>89</v>
      </c>
      <c r="U43" s="56">
        <v>8522</v>
      </c>
      <c r="V43" s="57" t="s">
        <v>89</v>
      </c>
      <c r="W43" s="56">
        <v>2188</v>
      </c>
      <c r="X43" s="57" t="s">
        <v>89</v>
      </c>
      <c r="Y43" s="56">
        <v>13864</v>
      </c>
      <c r="Z43" s="57" t="s">
        <v>89</v>
      </c>
      <c r="AA43" s="56">
        <v>20113</v>
      </c>
      <c r="AB43" s="57" t="s">
        <v>89</v>
      </c>
      <c r="AC43" s="56">
        <v>4581</v>
      </c>
      <c r="AD43" s="57" t="s">
        <v>89</v>
      </c>
      <c r="AE43" s="56">
        <v>20820</v>
      </c>
      <c r="AF43" s="57" t="s">
        <v>89</v>
      </c>
      <c r="AG43" s="56">
        <v>29354</v>
      </c>
    </row>
    <row r="44" spans="1:33" ht="15">
      <c r="A44" s="54">
        <v>2009</v>
      </c>
      <c r="B44" s="58" t="s">
        <v>89</v>
      </c>
      <c r="C44" s="56">
        <v>139877</v>
      </c>
      <c r="D44" s="57" t="s">
        <v>89</v>
      </c>
      <c r="E44" s="56">
        <v>10954</v>
      </c>
      <c r="F44" s="57" t="s">
        <v>89</v>
      </c>
      <c r="G44" s="56">
        <v>16732</v>
      </c>
      <c r="H44" s="57" t="s">
        <v>89</v>
      </c>
      <c r="I44" s="56">
        <v>25345</v>
      </c>
      <c r="J44" s="57" t="s">
        <v>89</v>
      </c>
      <c r="K44" s="56">
        <v>38279</v>
      </c>
      <c r="L44" s="57" t="s">
        <v>89</v>
      </c>
      <c r="M44" s="56">
        <v>22760</v>
      </c>
      <c r="N44" s="57" t="s">
        <v>89</v>
      </c>
      <c r="O44" s="56">
        <v>62561</v>
      </c>
      <c r="P44" s="57" t="s">
        <v>89</v>
      </c>
      <c r="Q44" s="56">
        <v>23506</v>
      </c>
      <c r="R44" s="57" t="s">
        <v>89</v>
      </c>
      <c r="S44" s="56">
        <v>42803</v>
      </c>
      <c r="T44" s="57" t="s">
        <v>89</v>
      </c>
      <c r="U44" s="56">
        <v>8527</v>
      </c>
      <c r="V44" s="57" t="s">
        <v>89</v>
      </c>
      <c r="W44" s="56">
        <v>2164</v>
      </c>
      <c r="X44" s="57" t="s">
        <v>89</v>
      </c>
      <c r="Y44" s="56">
        <v>13453</v>
      </c>
      <c r="Z44" s="57" t="s">
        <v>89</v>
      </c>
      <c r="AA44" s="56">
        <v>18735</v>
      </c>
      <c r="AB44" s="57" t="s">
        <v>89</v>
      </c>
      <c r="AC44" s="56">
        <v>4487</v>
      </c>
      <c r="AD44" s="57" t="s">
        <v>89</v>
      </c>
      <c r="AE44" s="56">
        <v>20827</v>
      </c>
      <c r="AF44" s="57" t="s">
        <v>89</v>
      </c>
      <c r="AG44" s="56">
        <v>28878</v>
      </c>
    </row>
    <row r="45" spans="1:33" ht="15">
      <c r="A45" s="54">
        <v>2010</v>
      </c>
      <c r="B45" s="58" t="s">
        <v>89</v>
      </c>
      <c r="C45" s="56">
        <v>139064</v>
      </c>
      <c r="D45" s="57" t="s">
        <v>89</v>
      </c>
      <c r="E45" s="56">
        <v>11189</v>
      </c>
      <c r="F45" s="57" t="s">
        <v>89</v>
      </c>
      <c r="G45" s="56">
        <v>16969</v>
      </c>
      <c r="H45" s="57" t="s">
        <v>89</v>
      </c>
      <c r="I45" s="56">
        <v>25403</v>
      </c>
      <c r="J45" s="57" t="s">
        <v>89</v>
      </c>
      <c r="K45" s="56">
        <v>38549</v>
      </c>
      <c r="L45" s="57" t="s">
        <v>89</v>
      </c>
      <c r="M45" s="56">
        <v>22597</v>
      </c>
      <c r="N45" s="57" t="s">
        <v>89</v>
      </c>
      <c r="O45" s="56">
        <v>62421</v>
      </c>
      <c r="P45" s="57" t="s">
        <v>89</v>
      </c>
      <c r="Q45" s="56">
        <v>23829</v>
      </c>
      <c r="R45" s="57" t="s">
        <v>91</v>
      </c>
      <c r="S45" s="56">
        <v>44653</v>
      </c>
      <c r="T45" s="57" t="s">
        <v>91</v>
      </c>
      <c r="U45" s="56">
        <v>8307</v>
      </c>
      <c r="V45" s="57" t="s">
        <v>89</v>
      </c>
      <c r="W45" s="56">
        <v>2180</v>
      </c>
      <c r="X45" s="57" t="s">
        <v>89</v>
      </c>
      <c r="Y45" s="56">
        <v>13059</v>
      </c>
      <c r="Z45" s="57" t="s">
        <v>89</v>
      </c>
      <c r="AA45" s="56">
        <v>18309</v>
      </c>
      <c r="AB45" s="57" t="s">
        <v>89</v>
      </c>
      <c r="AC45" s="56">
        <v>4513</v>
      </c>
      <c r="AD45" s="57" t="s">
        <v>89</v>
      </c>
      <c r="AE45" s="56">
        <v>22112</v>
      </c>
      <c r="AF45" s="57" t="s">
        <v>89</v>
      </c>
      <c r="AG45" s="56">
        <v>28929</v>
      </c>
    </row>
    <row r="46" spans="1:33" ht="15">
      <c r="A46" s="54">
        <v>2011</v>
      </c>
      <c r="B46" s="58" t="s">
        <v>89</v>
      </c>
      <c r="C46" s="56">
        <v>139869</v>
      </c>
      <c r="D46" s="57" t="s">
        <v>89</v>
      </c>
      <c r="E46" s="56">
        <v>11389</v>
      </c>
      <c r="F46" s="57" t="s">
        <v>89</v>
      </c>
      <c r="G46" s="56">
        <v>17238</v>
      </c>
      <c r="H46" s="57" t="s">
        <v>89</v>
      </c>
      <c r="I46" s="56">
        <v>25489</v>
      </c>
      <c r="J46" s="57" t="s">
        <v>89</v>
      </c>
      <c r="K46" s="56">
        <v>39549</v>
      </c>
      <c r="L46" s="57" t="s">
        <v>89</v>
      </c>
      <c r="M46" s="56">
        <v>22712</v>
      </c>
      <c r="N46" s="57" t="s">
        <v>89</v>
      </c>
      <c r="O46" s="56">
        <v>62332</v>
      </c>
      <c r="P46" s="57" t="s">
        <v>89</v>
      </c>
      <c r="Q46" s="56">
        <v>24244</v>
      </c>
      <c r="R46" s="57" t="s">
        <v>89</v>
      </c>
      <c r="S46" s="56">
        <v>45678</v>
      </c>
      <c r="T46" s="57" t="s">
        <v>89</v>
      </c>
      <c r="U46" s="56">
        <v>8305</v>
      </c>
      <c r="V46" s="57" t="s">
        <v>89</v>
      </c>
      <c r="W46" s="56">
        <v>2215</v>
      </c>
      <c r="X46" s="57" t="s">
        <v>89</v>
      </c>
      <c r="Y46" s="56">
        <v>13263</v>
      </c>
      <c r="Z46" s="57" t="s">
        <v>89</v>
      </c>
      <c r="AA46" s="56">
        <v>17972</v>
      </c>
      <c r="AB46" s="57" t="s">
        <v>89</v>
      </c>
      <c r="AC46" s="56">
        <v>4615</v>
      </c>
      <c r="AD46" s="57" t="s">
        <v>89</v>
      </c>
      <c r="AE46" s="56">
        <v>23552</v>
      </c>
      <c r="AF46" s="57" t="s">
        <v>89</v>
      </c>
      <c r="AG46" s="56">
        <v>29078</v>
      </c>
    </row>
    <row r="47" spans="1:33" ht="15">
      <c r="A47" s="59">
        <v>2012</v>
      </c>
      <c r="B47" s="60" t="s">
        <v>89</v>
      </c>
      <c r="C47" s="61">
        <v>142469</v>
      </c>
      <c r="D47" s="62" t="s">
        <v>89</v>
      </c>
      <c r="E47" s="61">
        <v>11501</v>
      </c>
      <c r="F47" s="62" t="s">
        <v>89</v>
      </c>
      <c r="G47" s="61">
        <v>17445</v>
      </c>
      <c r="H47" s="62" t="s">
        <v>89</v>
      </c>
      <c r="I47" s="61">
        <v>25547</v>
      </c>
      <c r="J47" s="62" t="s">
        <v>89</v>
      </c>
      <c r="K47" s="61">
        <v>39873</v>
      </c>
      <c r="L47" s="62" t="s">
        <v>89</v>
      </c>
      <c r="M47" s="61">
        <v>22620</v>
      </c>
      <c r="N47" s="62" t="s">
        <v>89</v>
      </c>
      <c r="O47" s="61">
        <v>62152</v>
      </c>
      <c r="P47" s="62" t="s">
        <v>89</v>
      </c>
      <c r="Q47" s="61">
        <v>24681</v>
      </c>
      <c r="R47" s="62" t="s">
        <v>89</v>
      </c>
      <c r="S47" s="61">
        <v>47138</v>
      </c>
      <c r="T47" s="62" t="s">
        <v>89</v>
      </c>
      <c r="U47" s="61">
        <v>8364</v>
      </c>
      <c r="V47" s="62" t="s">
        <v>89</v>
      </c>
      <c r="W47" s="61">
        <v>2216</v>
      </c>
      <c r="X47" s="62" t="s">
        <v>89</v>
      </c>
      <c r="Y47" s="61">
        <v>13521</v>
      </c>
      <c r="Z47" s="62" t="s">
        <v>89</v>
      </c>
      <c r="AA47" s="61">
        <v>17155</v>
      </c>
      <c r="AB47" s="62" t="s">
        <v>89</v>
      </c>
      <c r="AC47" s="61">
        <v>4645</v>
      </c>
      <c r="AD47" s="62" t="s">
        <v>89</v>
      </c>
      <c r="AE47" s="61">
        <v>24208</v>
      </c>
      <c r="AF47" s="62" t="s">
        <v>89</v>
      </c>
      <c r="AG47" s="61">
        <v>29439</v>
      </c>
    </row>
    <row r="48" spans="1:33" ht="15">
      <c r="A48" s="63" t="s">
        <v>92</v>
      </c>
      <c r="B48" s="64"/>
      <c r="C48" s="65"/>
      <c r="D48" s="66"/>
      <c r="E48" s="67"/>
      <c r="F48" s="66"/>
      <c r="G48" s="67"/>
      <c r="H48" s="66"/>
      <c r="I48" s="67"/>
      <c r="J48" s="66"/>
      <c r="K48" s="67"/>
      <c r="L48" s="66"/>
      <c r="M48" s="67"/>
      <c r="N48" s="66"/>
      <c r="O48" s="67"/>
      <c r="P48" s="66"/>
      <c r="Q48" s="67"/>
      <c r="R48" s="66"/>
      <c r="S48" s="68"/>
      <c r="T48" s="66"/>
      <c r="U48" s="68"/>
      <c r="V48" s="66"/>
      <c r="W48" s="68"/>
      <c r="X48" s="66"/>
      <c r="Y48" s="68"/>
      <c r="Z48" s="66"/>
      <c r="AA48" s="68"/>
      <c r="AB48" s="66"/>
      <c r="AC48" s="67"/>
      <c r="AD48" s="66"/>
      <c r="AE48" s="67"/>
      <c r="AF48" s="66"/>
      <c r="AG48" s="67"/>
    </row>
    <row r="49" spans="1:33" ht="15">
      <c r="A49" s="69" t="s">
        <v>93</v>
      </c>
      <c r="B49" s="70"/>
      <c r="C49" s="71"/>
      <c r="D49" s="71"/>
      <c r="E49" s="71"/>
      <c r="F49" s="71"/>
      <c r="G49" s="71"/>
      <c r="H49" s="71"/>
      <c r="I49" s="71"/>
      <c r="J49" s="71"/>
      <c r="K49" s="71"/>
      <c r="L49" s="71"/>
      <c r="M49" s="71"/>
      <c r="N49" s="71"/>
      <c r="O49" s="71"/>
      <c r="P49" s="71"/>
      <c r="Q49" s="72"/>
      <c r="R49" s="71"/>
      <c r="S49" s="71"/>
      <c r="T49" s="71"/>
      <c r="U49" s="71"/>
      <c r="V49" s="71"/>
      <c r="W49" s="71"/>
      <c r="X49" s="71"/>
      <c r="Y49" s="72"/>
      <c r="Z49" s="71"/>
      <c r="AA49" s="72"/>
      <c r="AB49" s="71"/>
      <c r="AC49" s="72"/>
      <c r="AD49" s="71"/>
      <c r="AE49" s="72"/>
      <c r="AF49" s="71"/>
      <c r="AG49" s="72"/>
    </row>
    <row r="51" spans="1:33" ht="15">
      <c r="A51" s="63" t="s">
        <v>94</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ht="15">
      <c r="A52" s="74"/>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ht="15">
      <c r="A53" s="75" t="s">
        <v>95</v>
      </c>
    </row>
  </sheetData>
  <sheetProtection selectLockedCells="1" selectUnlockedCells="1"/>
  <mergeCells count="16">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s>
  <hyperlinks>
    <hyperlink ref="A48" r:id="rId1" display="(b) Break in series; see country notes for more information."/>
    <hyperlink ref="A51" r:id="rId2" display="For additional information regarding concepts and definitions, see Technical Notes."/>
  </hyperlink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4:K75"/>
  <sheetViews>
    <sheetView workbookViewId="0" topLeftCell="A1">
      <pane xSplit="1" ySplit="11" topLeftCell="B12" activePane="bottomRight" state="frozen"/>
      <selection pane="topLeft" activeCell="A1" sqref="A1"/>
      <selection pane="topRight" activeCell="B1" sqref="B1"/>
      <selection pane="bottomLeft" activeCell="A12" sqref="A12"/>
      <selection pane="bottomRight" activeCell="S25" sqref="S25"/>
    </sheetView>
  </sheetViews>
  <sheetFormatPr defaultColWidth="9.140625" defaultRowHeight="15"/>
  <cols>
    <col min="11" max="11" width="17.8515625" style="0" customWidth="1"/>
  </cols>
  <sheetData>
    <row r="4" ht="15">
      <c r="A4" s="76" t="s">
        <v>96</v>
      </c>
    </row>
    <row r="5" ht="15">
      <c r="A5" s="76"/>
    </row>
    <row r="6" ht="15">
      <c r="A6" s="76"/>
    </row>
    <row r="7" spans="1:5" ht="15.75">
      <c r="A7" s="76"/>
      <c r="E7" s="7" t="s">
        <v>97</v>
      </c>
    </row>
    <row r="8" spans="6:11" ht="15">
      <c r="F8" s="77" t="s">
        <v>98</v>
      </c>
      <c r="G8" s="78">
        <f>AVERAGE(G16:G45)</f>
        <v>-0.14587729757985357</v>
      </c>
      <c r="H8" s="78">
        <f>AVERAGE(H16:H45)</f>
        <v>-0.05704567443920649</v>
      </c>
      <c r="I8" s="78">
        <f>AVERAGE(I16:I45)</f>
        <v>0.40467772498626126</v>
      </c>
      <c r="J8" s="79">
        <f>AVERAGE(J16:J45)</f>
        <v>0.367155869529525</v>
      </c>
      <c r="K8" s="78">
        <f>AVERAGE(K16:K45)</f>
        <v>0.16540111656232376</v>
      </c>
    </row>
    <row r="9" spans="2:11" ht="15">
      <c r="B9" s="80" t="s">
        <v>99</v>
      </c>
      <c r="C9" s="80"/>
      <c r="D9" s="80"/>
      <c r="F9" s="81" t="s">
        <v>100</v>
      </c>
      <c r="G9" s="82">
        <f>AVERAGE(G16:G58)</f>
        <v>-0.13283651859765844</v>
      </c>
      <c r="H9" s="82">
        <f>AVERAGE(H16:H58)</f>
        <v>0.05268525215380745</v>
      </c>
      <c r="I9" s="82">
        <f>AVERAGE(I16:I58)</f>
        <v>0.39060604610537525</v>
      </c>
      <c r="J9" s="83">
        <f>AVERAGE(J16:J58)</f>
        <v>0.4115587659913145</v>
      </c>
      <c r="K9" s="82">
        <f>AVERAGE(K16:K58)</f>
        <v>0.10110398632979029</v>
      </c>
    </row>
    <row r="10" spans="2:11" ht="19.5">
      <c r="B10" t="s">
        <v>101</v>
      </c>
      <c r="C10" t="s">
        <v>102</v>
      </c>
      <c r="D10" t="s">
        <v>103</v>
      </c>
      <c r="F10" s="84" t="s">
        <v>104</v>
      </c>
      <c r="G10" s="85">
        <f>AVERAGE(G16:G72)</f>
        <v>-0.11174487252800097</v>
      </c>
      <c r="H10" s="85">
        <f>AVERAGE(H16:H72)</f>
        <v>0.08260022343548662</v>
      </c>
      <c r="I10" s="85">
        <f>AVERAGE(I16:I72)</f>
        <v>0.38456095028707965</v>
      </c>
      <c r="J10" s="86">
        <f>AVERAGE(J16:J72)</f>
        <v>0.41406636684508025</v>
      </c>
      <c r="K10" s="85">
        <f>AVERAGE(K16:K72)</f>
        <v>0.05865006565051496</v>
      </c>
    </row>
    <row r="11" spans="1:10" ht="30">
      <c r="A11" s="32" t="s">
        <v>105</v>
      </c>
      <c r="B11" s="32" t="s">
        <v>106</v>
      </c>
      <c r="C11" s="32" t="s">
        <v>107</v>
      </c>
      <c r="D11" s="32" t="s">
        <v>108</v>
      </c>
      <c r="E11" s="32" t="s">
        <v>109</v>
      </c>
      <c r="F11" s="32"/>
      <c r="G11" s="32" t="s">
        <v>106</v>
      </c>
      <c r="H11" s="32" t="s">
        <v>107</v>
      </c>
      <c r="I11" s="32" t="s">
        <v>108</v>
      </c>
      <c r="J11" s="32" t="s">
        <v>109</v>
      </c>
    </row>
    <row r="12" spans="1:5" ht="15">
      <c r="A12">
        <v>1947</v>
      </c>
      <c r="B12">
        <v>1.06636719875471</v>
      </c>
      <c r="C12">
        <v>0.953289118970449</v>
      </c>
      <c r="D12">
        <v>0.802966455730666</v>
      </c>
      <c r="E12">
        <v>0.783807894684815</v>
      </c>
    </row>
    <row r="13" spans="1:11" ht="15">
      <c r="A13">
        <v>1948</v>
      </c>
      <c r="B13">
        <v>1.06603906465778</v>
      </c>
      <c r="C13">
        <v>0.953393079352713</v>
      </c>
      <c r="D13">
        <v>0.80522052971555</v>
      </c>
      <c r="E13">
        <v>0.788424349231187</v>
      </c>
      <c r="G13" s="5">
        <f>100*LN(B13/B12)</f>
        <v>-0.030775945948966398</v>
      </c>
      <c r="H13" s="5">
        <f aca="true" t="shared" si="0" ref="H13:J28">100*LN(C13/C12)</f>
        <v>0.010904846382736139</v>
      </c>
      <c r="I13" s="5">
        <f t="shared" si="0"/>
        <v>0.2803250469461028</v>
      </c>
      <c r="J13" s="5">
        <f t="shared" si="0"/>
        <v>0.5872501128574386</v>
      </c>
      <c r="K13" s="11">
        <f>J13-SUM(G13:I13)</f>
        <v>0.326796165477566</v>
      </c>
    </row>
    <row r="14" spans="1:11" ht="15">
      <c r="A14">
        <v>1949</v>
      </c>
      <c r="B14">
        <v>1.06519065886714</v>
      </c>
      <c r="C14">
        <v>0.954561803459086</v>
      </c>
      <c r="D14">
        <v>0.807843116794606</v>
      </c>
      <c r="E14">
        <v>0.789278384497021</v>
      </c>
      <c r="G14" s="5">
        <f aca="true" t="shared" si="1" ref="G14:J75">100*LN(B14/B13)</f>
        <v>-0.07961655433862419</v>
      </c>
      <c r="H14" s="5">
        <f t="shared" si="0"/>
        <v>0.12251068021352511</v>
      </c>
      <c r="I14" s="5">
        <f t="shared" si="0"/>
        <v>0.32516874278955044</v>
      </c>
      <c r="J14" s="5">
        <f t="shared" si="0"/>
        <v>0.10826315135212397</v>
      </c>
      <c r="K14" s="11">
        <f aca="true" t="shared" si="2" ref="K14:K75">J14-SUM(G14:I14)</f>
        <v>-0.2597997173123274</v>
      </c>
    </row>
    <row r="15" spans="1:11" ht="15">
      <c r="A15">
        <v>1950</v>
      </c>
      <c r="B15">
        <v>1.0649199628951</v>
      </c>
      <c r="C15">
        <v>0.956220863603303</v>
      </c>
      <c r="D15">
        <v>0.811707624266384</v>
      </c>
      <c r="E15">
        <v>0.798260694526242</v>
      </c>
      <c r="G15" s="5">
        <f t="shared" si="1"/>
        <v>-0.025416142310326975</v>
      </c>
      <c r="H15" s="5">
        <f t="shared" si="0"/>
        <v>0.1736524608188952</v>
      </c>
      <c r="I15" s="5">
        <f t="shared" si="0"/>
        <v>0.4772329397716543</v>
      </c>
      <c r="J15" s="5">
        <f t="shared" si="0"/>
        <v>1.1316138292492557</v>
      </c>
      <c r="K15" s="11">
        <f t="shared" si="2"/>
        <v>0.5061445709690331</v>
      </c>
    </row>
    <row r="16" spans="1:11" ht="15">
      <c r="A16">
        <v>1951</v>
      </c>
      <c r="B16">
        <v>1.06472966241413</v>
      </c>
      <c r="C16">
        <v>0.953452845012239</v>
      </c>
      <c r="D16">
        <v>0.814038752468355</v>
      </c>
      <c r="E16">
        <v>0.807222578745579</v>
      </c>
      <c r="G16" s="5">
        <f t="shared" si="1"/>
        <v>-0.01787152959011911</v>
      </c>
      <c r="H16" s="5">
        <f t="shared" si="0"/>
        <v>-0.2898946052496456</v>
      </c>
      <c r="I16" s="5">
        <f t="shared" si="0"/>
        <v>0.286776564038013</v>
      </c>
      <c r="J16" s="5">
        <f t="shared" si="0"/>
        <v>1.1164211365088514</v>
      </c>
      <c r="K16" s="11">
        <f t="shared" si="2"/>
        <v>1.1374107073106032</v>
      </c>
    </row>
    <row r="17" spans="1:11" ht="15">
      <c r="A17">
        <v>1952</v>
      </c>
      <c r="B17">
        <v>1.06421226309146</v>
      </c>
      <c r="C17">
        <v>0.956966727024286</v>
      </c>
      <c r="D17">
        <v>0.818763897911039</v>
      </c>
      <c r="E17">
        <v>0.817122101051094</v>
      </c>
      <c r="G17" s="5">
        <f t="shared" si="1"/>
        <v>-0.048606242063990245</v>
      </c>
      <c r="H17" s="5">
        <f t="shared" si="0"/>
        <v>0.36786536592400065</v>
      </c>
      <c r="I17" s="5">
        <f t="shared" si="0"/>
        <v>0.5787789028906676</v>
      </c>
      <c r="J17" s="5">
        <f t="shared" si="0"/>
        <v>1.2189093849334292</v>
      </c>
      <c r="K17" s="11">
        <f t="shared" si="2"/>
        <v>0.32087135818275114</v>
      </c>
    </row>
    <row r="18" spans="1:11" ht="15">
      <c r="A18">
        <v>1953</v>
      </c>
      <c r="B18">
        <v>1.0641865909858</v>
      </c>
      <c r="C18">
        <v>0.959672833298948</v>
      </c>
      <c r="D18">
        <v>0.821499751432701</v>
      </c>
      <c r="E18">
        <v>0.826011335003651</v>
      </c>
      <c r="G18" s="5">
        <f t="shared" si="1"/>
        <v>-0.0024123397371904635</v>
      </c>
      <c r="H18" s="5">
        <f t="shared" si="0"/>
        <v>0.28238048810645566</v>
      </c>
      <c r="I18" s="5">
        <f t="shared" si="0"/>
        <v>0.33358735466902045</v>
      </c>
      <c r="J18" s="5">
        <f t="shared" si="0"/>
        <v>1.081996200720651</v>
      </c>
      <c r="K18" s="11">
        <f t="shared" si="2"/>
        <v>0.4684406976823653</v>
      </c>
    </row>
    <row r="19" spans="1:11" ht="15">
      <c r="A19">
        <v>1954</v>
      </c>
      <c r="B19">
        <v>1.06333296374645</v>
      </c>
      <c r="C19">
        <v>0.962000985572293</v>
      </c>
      <c r="D19">
        <v>0.824359246445104</v>
      </c>
      <c r="E19">
        <v>0.830157799582667</v>
      </c>
      <c r="G19" s="5">
        <f t="shared" si="1"/>
        <v>-0.08024624575212763</v>
      </c>
      <c r="H19" s="5">
        <f t="shared" si="0"/>
        <v>0.2423047438707955</v>
      </c>
      <c r="I19" s="5">
        <f t="shared" si="0"/>
        <v>0.34747786939693265</v>
      </c>
      <c r="J19" s="5">
        <f t="shared" si="0"/>
        <v>0.5007306507715273</v>
      </c>
      <c r="K19" s="11">
        <f t="shared" si="2"/>
        <v>-0.008805716744073266</v>
      </c>
    </row>
    <row r="20" spans="1:11" ht="15">
      <c r="A20">
        <v>1955</v>
      </c>
      <c r="B20">
        <v>1.06219965934526</v>
      </c>
      <c r="C20">
        <v>0.962396152006486</v>
      </c>
      <c r="D20">
        <v>0.824148934692419</v>
      </c>
      <c r="E20">
        <v>0.830706144549632</v>
      </c>
      <c r="G20" s="5">
        <f t="shared" si="1"/>
        <v>-0.10663722553796351</v>
      </c>
      <c r="H20" s="5">
        <f t="shared" si="0"/>
        <v>0.041069115312089184</v>
      </c>
      <c r="I20" s="5">
        <f t="shared" si="0"/>
        <v>-0.02551540310597091</v>
      </c>
      <c r="J20" s="5">
        <f t="shared" si="0"/>
        <v>0.06603129519743257</v>
      </c>
      <c r="K20" s="11">
        <f t="shared" si="2"/>
        <v>0.1571148085292778</v>
      </c>
    </row>
    <row r="21" spans="1:11" ht="15">
      <c r="A21">
        <v>1956</v>
      </c>
      <c r="B21">
        <v>1.06092961393572</v>
      </c>
      <c r="C21">
        <v>0.96253629628337</v>
      </c>
      <c r="D21">
        <v>0.826182091999468</v>
      </c>
      <c r="E21">
        <v>0.83428894592998</v>
      </c>
      <c r="G21" s="5">
        <f t="shared" si="1"/>
        <v>-0.11963902311678754</v>
      </c>
      <c r="H21" s="5">
        <f t="shared" si="0"/>
        <v>0.0145609553474</v>
      </c>
      <c r="I21" s="5">
        <f t="shared" si="0"/>
        <v>0.24639400250901877</v>
      </c>
      <c r="J21" s="5">
        <f t="shared" si="0"/>
        <v>0.4303684654444488</v>
      </c>
      <c r="K21" s="11">
        <f t="shared" si="2"/>
        <v>0.28905253070481757</v>
      </c>
    </row>
    <row r="22" spans="1:11" ht="15">
      <c r="A22">
        <v>1957</v>
      </c>
      <c r="B22">
        <v>1.05970444928061</v>
      </c>
      <c r="C22">
        <v>0.963729678578734</v>
      </c>
      <c r="D22">
        <v>0.830852427177964</v>
      </c>
      <c r="E22">
        <v>0.841004180884</v>
      </c>
      <c r="G22" s="5">
        <f t="shared" si="1"/>
        <v>-0.11554702554978158</v>
      </c>
      <c r="H22" s="5">
        <f t="shared" si="0"/>
        <v>0.12390629992106664</v>
      </c>
      <c r="I22" s="5">
        <f t="shared" si="0"/>
        <v>0.5636994874123695</v>
      </c>
      <c r="J22" s="5">
        <f t="shared" si="0"/>
        <v>0.8016830979538416</v>
      </c>
      <c r="K22" s="11">
        <f t="shared" si="2"/>
        <v>0.22962433617018707</v>
      </c>
    </row>
    <row r="23" spans="1:11" ht="15">
      <c r="A23">
        <v>1958</v>
      </c>
      <c r="B23">
        <v>1.05791125998067</v>
      </c>
      <c r="C23">
        <v>0.965085777282366</v>
      </c>
      <c r="D23">
        <v>0.836325502637806</v>
      </c>
      <c r="E23">
        <v>0.847217576832112</v>
      </c>
      <c r="G23" s="5">
        <f t="shared" si="1"/>
        <v>-0.1693593148849843</v>
      </c>
      <c r="H23" s="5">
        <f t="shared" si="0"/>
        <v>0.14061468897468876</v>
      </c>
      <c r="I23" s="5">
        <f t="shared" si="0"/>
        <v>0.656570006506078</v>
      </c>
      <c r="J23" s="5">
        <f t="shared" si="0"/>
        <v>0.7360909755747395</v>
      </c>
      <c r="K23" s="11">
        <f t="shared" si="2"/>
        <v>0.10826559497895694</v>
      </c>
    </row>
    <row r="24" spans="1:11" ht="15">
      <c r="A24">
        <v>1959</v>
      </c>
      <c r="B24">
        <v>1.05799634659446</v>
      </c>
      <c r="C24">
        <v>0.965350856064631</v>
      </c>
      <c r="D24">
        <v>0.836604939151468</v>
      </c>
      <c r="E24">
        <v>0.848905322559246</v>
      </c>
      <c r="G24" s="5">
        <f t="shared" si="1"/>
        <v>0.008042564200018303</v>
      </c>
      <c r="H24" s="5">
        <f t="shared" si="0"/>
        <v>0.027463090924830073</v>
      </c>
      <c r="I24" s="5">
        <f t="shared" si="0"/>
        <v>0.03340683022804222</v>
      </c>
      <c r="J24" s="5">
        <f t="shared" si="0"/>
        <v>0.19901226317721316</v>
      </c>
      <c r="K24" s="11">
        <f t="shared" si="2"/>
        <v>0.13009977782432255</v>
      </c>
    </row>
    <row r="25" spans="1:11" ht="15">
      <c r="A25">
        <v>1960</v>
      </c>
      <c r="B25">
        <v>1.05778400247675</v>
      </c>
      <c r="C25">
        <v>0.965071206785024</v>
      </c>
      <c r="D25">
        <v>0.840618371848733</v>
      </c>
      <c r="E25">
        <v>0.854361819596957</v>
      </c>
      <c r="G25" s="5">
        <f t="shared" si="1"/>
        <v>-0.020072416167034073</v>
      </c>
      <c r="H25" s="5">
        <f t="shared" si="0"/>
        <v>-0.028972864219172563</v>
      </c>
      <c r="I25" s="5">
        <f t="shared" si="0"/>
        <v>0.4785815140123162</v>
      </c>
      <c r="J25" s="5">
        <f t="shared" si="0"/>
        <v>0.6407116733407212</v>
      </c>
      <c r="K25" s="11">
        <f t="shared" si="2"/>
        <v>0.21117543971461167</v>
      </c>
    </row>
    <row r="26" spans="1:11" ht="15">
      <c r="A26">
        <v>1961</v>
      </c>
      <c r="B26">
        <v>1.05684219037532</v>
      </c>
      <c r="C26">
        <v>0.964093498923379</v>
      </c>
      <c r="D26">
        <v>0.845552803021998</v>
      </c>
      <c r="E26">
        <v>0.859276810555268</v>
      </c>
      <c r="G26" s="5">
        <f t="shared" si="1"/>
        <v>-0.08907599526452392</v>
      </c>
      <c r="H26" s="5">
        <f t="shared" si="0"/>
        <v>-0.10136075395325592</v>
      </c>
      <c r="I26" s="5">
        <f t="shared" si="0"/>
        <v>0.5852840248777402</v>
      </c>
      <c r="J26" s="5">
        <f t="shared" si="0"/>
        <v>0.5736337112583184</v>
      </c>
      <c r="K26" s="11">
        <f t="shared" si="2"/>
        <v>0.17878643559835805</v>
      </c>
    </row>
    <row r="27" spans="1:11" ht="15">
      <c r="A27">
        <v>1962</v>
      </c>
      <c r="B27">
        <v>1.0564316960439</v>
      </c>
      <c r="C27">
        <v>0.963139841689754</v>
      </c>
      <c r="D27">
        <v>0.849028430120096</v>
      </c>
      <c r="E27">
        <v>0.863932880910557</v>
      </c>
      <c r="G27" s="5">
        <f t="shared" si="1"/>
        <v>-0.03884913727661117</v>
      </c>
      <c r="H27" s="5">
        <f t="shared" si="0"/>
        <v>-0.09896646050745804</v>
      </c>
      <c r="I27" s="5">
        <f t="shared" si="0"/>
        <v>0.4102054128507233</v>
      </c>
      <c r="J27" s="5">
        <f t="shared" si="0"/>
        <v>0.5403964136473235</v>
      </c>
      <c r="K27" s="11">
        <f t="shared" si="2"/>
        <v>0.2680065985806694</v>
      </c>
    </row>
    <row r="28" spans="1:11" ht="15">
      <c r="A28">
        <v>1963</v>
      </c>
      <c r="B28">
        <v>1.05587796942544</v>
      </c>
      <c r="C28">
        <v>0.962184099515228</v>
      </c>
      <c r="D28">
        <v>0.852153779959083</v>
      </c>
      <c r="E28">
        <v>0.868193922234067</v>
      </c>
      <c r="G28" s="5">
        <f t="shared" si="1"/>
        <v>-0.05242854683625597</v>
      </c>
      <c r="H28" s="5">
        <f t="shared" si="0"/>
        <v>-0.09928118926647816</v>
      </c>
      <c r="I28" s="5">
        <f t="shared" si="0"/>
        <v>0.3674331105360081</v>
      </c>
      <c r="J28" s="5">
        <f t="shared" si="0"/>
        <v>0.49200207643180693</v>
      </c>
      <c r="K28" s="11">
        <f t="shared" si="2"/>
        <v>0.276278701998533</v>
      </c>
    </row>
    <row r="29" spans="1:11" ht="15">
      <c r="A29">
        <v>1964</v>
      </c>
      <c r="B29">
        <v>1.055220449288</v>
      </c>
      <c r="C29">
        <v>0.961304129293951</v>
      </c>
      <c r="D29">
        <v>0.85541542168155</v>
      </c>
      <c r="E29">
        <v>0.872585592936</v>
      </c>
      <c r="G29" s="5">
        <f t="shared" si="1"/>
        <v>-0.06229175796570118</v>
      </c>
      <c r="H29" s="5">
        <f t="shared" si="1"/>
        <v>-0.09149734003961509</v>
      </c>
      <c r="I29" s="5">
        <f t="shared" si="1"/>
        <v>0.3820220798144852</v>
      </c>
      <c r="J29" s="5">
        <f t="shared" si="1"/>
        <v>0.5045647631755822</v>
      </c>
      <c r="K29" s="11">
        <f t="shared" si="2"/>
        <v>0.27633178136641323</v>
      </c>
    </row>
    <row r="30" spans="1:11" ht="15">
      <c r="A30">
        <v>1965</v>
      </c>
      <c r="B30">
        <v>1.05372931354044</v>
      </c>
      <c r="C30">
        <v>0.959535534541559</v>
      </c>
      <c r="D30">
        <v>0.857228953462401</v>
      </c>
      <c r="E30">
        <v>0.872700016715473</v>
      </c>
      <c r="G30" s="5">
        <f t="shared" si="1"/>
        <v>-0.14141029078321013</v>
      </c>
      <c r="H30" s="5">
        <f t="shared" si="1"/>
        <v>-0.1841481395322431</v>
      </c>
      <c r="I30" s="5">
        <f t="shared" si="1"/>
        <v>0.2117815566384114</v>
      </c>
      <c r="J30" s="5">
        <f t="shared" si="1"/>
        <v>0.013112327174893716</v>
      </c>
      <c r="K30" s="11">
        <f t="shared" si="2"/>
        <v>0.12688920085193556</v>
      </c>
    </row>
    <row r="31" spans="1:11" ht="15">
      <c r="A31">
        <v>1966</v>
      </c>
      <c r="B31">
        <v>1.05131498978769</v>
      </c>
      <c r="C31">
        <v>0.956719925464575</v>
      </c>
      <c r="D31">
        <v>0.861922800155338</v>
      </c>
      <c r="E31">
        <v>0.875129265934638</v>
      </c>
      <c r="G31" s="5">
        <f t="shared" si="1"/>
        <v>-0.2293847029784893</v>
      </c>
      <c r="H31" s="5">
        <f t="shared" si="1"/>
        <v>-0.2938659444924889</v>
      </c>
      <c r="I31" s="5">
        <f t="shared" si="1"/>
        <v>0.5460667851839845</v>
      </c>
      <c r="J31" s="5">
        <f t="shared" si="1"/>
        <v>0.2779734619962633</v>
      </c>
      <c r="K31" s="11">
        <f t="shared" si="2"/>
        <v>0.255157324283257</v>
      </c>
    </row>
    <row r="32" spans="1:11" ht="15">
      <c r="A32">
        <v>1967</v>
      </c>
      <c r="B32">
        <v>1.049797073332</v>
      </c>
      <c r="C32">
        <v>0.956261232637393</v>
      </c>
      <c r="D32">
        <v>0.864139710077256</v>
      </c>
      <c r="E32">
        <v>0.877499498047476</v>
      </c>
      <c r="G32" s="5">
        <f t="shared" si="1"/>
        <v>-0.14448698347952277</v>
      </c>
      <c r="H32" s="5">
        <f t="shared" si="1"/>
        <v>-0.04795581326349752</v>
      </c>
      <c r="I32" s="5">
        <f t="shared" si="1"/>
        <v>0.2568749541565256</v>
      </c>
      <c r="J32" s="5">
        <f t="shared" si="1"/>
        <v>0.27047753712159567</v>
      </c>
      <c r="K32" s="11">
        <f t="shared" si="2"/>
        <v>0.20604537970809034</v>
      </c>
    </row>
    <row r="33" spans="1:11" ht="15">
      <c r="A33">
        <v>1968</v>
      </c>
      <c r="B33">
        <v>1.0479291641954</v>
      </c>
      <c r="C33">
        <v>0.953883002245332</v>
      </c>
      <c r="D33">
        <v>0.865949756780883</v>
      </c>
      <c r="E33">
        <v>0.875493076281769</v>
      </c>
      <c r="G33" s="5">
        <f t="shared" si="1"/>
        <v>-0.17808898004583798</v>
      </c>
      <c r="H33" s="5">
        <f t="shared" si="1"/>
        <v>-0.2490106849009402</v>
      </c>
      <c r="I33" s="5">
        <f t="shared" si="1"/>
        <v>0.20924320952262285</v>
      </c>
      <c r="J33" s="5">
        <f t="shared" si="1"/>
        <v>-0.22891399213589464</v>
      </c>
      <c r="K33" s="11">
        <f t="shared" si="2"/>
        <v>-0.011057536711739313</v>
      </c>
    </row>
    <row r="34" spans="1:11" ht="15">
      <c r="A34">
        <v>1969</v>
      </c>
      <c r="B34">
        <v>1.04563355160144</v>
      </c>
      <c r="C34">
        <v>0.951594584782195</v>
      </c>
      <c r="D34">
        <v>0.868645653132605</v>
      </c>
      <c r="E34">
        <v>0.874449137572344</v>
      </c>
      <c r="G34" s="5">
        <f t="shared" si="1"/>
        <v>-0.21930210130994823</v>
      </c>
      <c r="H34" s="5">
        <f t="shared" si="1"/>
        <v>-0.2401937004067073</v>
      </c>
      <c r="I34" s="5">
        <f t="shared" si="1"/>
        <v>0.3108388857687783</v>
      </c>
      <c r="J34" s="5">
        <f t="shared" si="1"/>
        <v>-0.11931123496524462</v>
      </c>
      <c r="K34" s="11">
        <f t="shared" si="2"/>
        <v>0.029345680982632627</v>
      </c>
    </row>
    <row r="35" spans="1:11" ht="15">
      <c r="A35">
        <v>1970</v>
      </c>
      <c r="B35">
        <v>1.04332266688821</v>
      </c>
      <c r="C35">
        <v>0.950635765314504</v>
      </c>
      <c r="D35">
        <v>0.871026098167255</v>
      </c>
      <c r="E35">
        <v>0.873585056043014</v>
      </c>
      <c r="G35" s="5">
        <f t="shared" si="1"/>
        <v>-0.22124787828832343</v>
      </c>
      <c r="H35" s="5">
        <f t="shared" si="1"/>
        <v>-0.10081003584488776</v>
      </c>
      <c r="I35" s="5">
        <f t="shared" si="1"/>
        <v>0.27366616932536036</v>
      </c>
      <c r="J35" s="5">
        <f t="shared" si="1"/>
        <v>-0.09886323767179211</v>
      </c>
      <c r="K35" s="11">
        <f t="shared" si="2"/>
        <v>-0.050471492863941286</v>
      </c>
    </row>
    <row r="36" spans="1:11" ht="15">
      <c r="A36">
        <v>1971</v>
      </c>
      <c r="B36">
        <v>1.04354139295742</v>
      </c>
      <c r="C36">
        <v>0.950016216766345</v>
      </c>
      <c r="D36">
        <v>0.876647774103692</v>
      </c>
      <c r="E36">
        <v>0.880084542461152</v>
      </c>
      <c r="G36" s="5">
        <f t="shared" si="1"/>
        <v>0.020962177098110293</v>
      </c>
      <c r="H36" s="5">
        <f t="shared" si="1"/>
        <v>-0.06519326798837648</v>
      </c>
      <c r="I36" s="5">
        <f t="shared" si="1"/>
        <v>0.6433345963170061</v>
      </c>
      <c r="J36" s="5">
        <f t="shared" si="1"/>
        <v>0.7412475169853406</v>
      </c>
      <c r="K36" s="11">
        <f t="shared" si="2"/>
        <v>0.14214401155860068</v>
      </c>
    </row>
    <row r="37" spans="1:11" ht="15">
      <c r="A37">
        <v>1972</v>
      </c>
      <c r="B37">
        <v>1.04171186313986</v>
      </c>
      <c r="C37">
        <v>0.947337811694473</v>
      </c>
      <c r="D37">
        <v>0.880326212538947</v>
      </c>
      <c r="E37">
        <v>0.87837938806577</v>
      </c>
      <c r="G37" s="5">
        <f t="shared" si="1"/>
        <v>-0.17547319795809074</v>
      </c>
      <c r="H37" s="5">
        <f t="shared" si="1"/>
        <v>-0.28233074174244965</v>
      </c>
      <c r="I37" s="5">
        <f t="shared" si="1"/>
        <v>0.41872490290016534</v>
      </c>
      <c r="J37" s="5">
        <f t="shared" si="1"/>
        <v>-0.19393686731080906</v>
      </c>
      <c r="K37" s="11">
        <f t="shared" si="2"/>
        <v>-0.154857830510434</v>
      </c>
    </row>
    <row r="38" spans="1:11" ht="15">
      <c r="A38">
        <v>1973</v>
      </c>
      <c r="B38">
        <v>1.0390356542154</v>
      </c>
      <c r="C38">
        <v>0.944597222794726</v>
      </c>
      <c r="D38">
        <v>0.884800044403403</v>
      </c>
      <c r="E38">
        <v>0.878291905453201</v>
      </c>
      <c r="G38" s="5">
        <f t="shared" si="1"/>
        <v>-0.2572354769472192</v>
      </c>
      <c r="H38" s="5">
        <f t="shared" si="1"/>
        <v>-0.28971299401755873</v>
      </c>
      <c r="I38" s="5">
        <f t="shared" si="1"/>
        <v>0.5069146104321554</v>
      </c>
      <c r="J38" s="5">
        <f t="shared" si="1"/>
        <v>-0.00996004351685495</v>
      </c>
      <c r="K38" s="11">
        <f t="shared" si="2"/>
        <v>0.03007381701576764</v>
      </c>
    </row>
    <row r="39" spans="1:11" ht="15">
      <c r="A39">
        <v>1974</v>
      </c>
      <c r="B39">
        <v>1.03637910394604</v>
      </c>
      <c r="C39">
        <v>0.943908856400868</v>
      </c>
      <c r="D39">
        <v>0.89088830383831</v>
      </c>
      <c r="E39">
        <v>0.880597411353201</v>
      </c>
      <c r="G39" s="5">
        <f t="shared" si="1"/>
        <v>-0.25600200728713596</v>
      </c>
      <c r="H39" s="5">
        <f t="shared" si="1"/>
        <v>-0.07290063102548248</v>
      </c>
      <c r="I39" s="5">
        <f t="shared" si="1"/>
        <v>0.6857378208953647</v>
      </c>
      <c r="J39" s="5">
        <f t="shared" si="1"/>
        <v>0.26215489495063765</v>
      </c>
      <c r="K39" s="11">
        <f t="shared" si="2"/>
        <v>-0.09468028763210862</v>
      </c>
    </row>
    <row r="40" spans="1:11" ht="15">
      <c r="A40">
        <v>1975</v>
      </c>
      <c r="B40">
        <v>1.03421219225888</v>
      </c>
      <c r="C40">
        <v>0.944659721854758</v>
      </c>
      <c r="D40">
        <v>0.899066135821523</v>
      </c>
      <c r="E40">
        <v>0.887040671340367</v>
      </c>
      <c r="G40" s="5">
        <f t="shared" si="1"/>
        <v>-0.20930373678279143</v>
      </c>
      <c r="H40" s="5">
        <f t="shared" si="1"/>
        <v>0.07951688936257305</v>
      </c>
      <c r="I40" s="5">
        <f t="shared" si="1"/>
        <v>0.9137538590196251</v>
      </c>
      <c r="J40" s="5">
        <f t="shared" si="1"/>
        <v>0.7290280275723452</v>
      </c>
      <c r="K40" s="11">
        <f t="shared" si="2"/>
        <v>-0.054938984027061544</v>
      </c>
    </row>
    <row r="41" spans="1:11" ht="15">
      <c r="A41">
        <v>1976</v>
      </c>
      <c r="B41">
        <v>1.03215062698844</v>
      </c>
      <c r="C41">
        <v>0.942791532199396</v>
      </c>
      <c r="D41">
        <v>0.902126490359379</v>
      </c>
      <c r="E41">
        <v>0.887836789573072</v>
      </c>
      <c r="G41" s="5">
        <f t="shared" si="1"/>
        <v>-0.19953571901691253</v>
      </c>
      <c r="H41" s="5">
        <f t="shared" si="1"/>
        <v>-0.19795904783598806</v>
      </c>
      <c r="I41" s="5">
        <f t="shared" si="1"/>
        <v>0.3398145693357657</v>
      </c>
      <c r="J41" s="5">
        <f t="shared" si="1"/>
        <v>0.08970966206163798</v>
      </c>
      <c r="K41" s="11">
        <f t="shared" si="2"/>
        <v>0.14738985957877287</v>
      </c>
    </row>
    <row r="42" spans="1:11" ht="15">
      <c r="A42">
        <v>1977</v>
      </c>
      <c r="B42">
        <v>1.03000672795254</v>
      </c>
      <c r="C42">
        <v>0.940881699831872</v>
      </c>
      <c r="D42">
        <v>0.90601533445808</v>
      </c>
      <c r="E42">
        <v>0.888074126518557</v>
      </c>
      <c r="G42" s="5">
        <f t="shared" si="1"/>
        <v>-0.20792785799532335</v>
      </c>
      <c r="H42" s="5">
        <f t="shared" si="1"/>
        <v>-0.20277752950602218</v>
      </c>
      <c r="I42" s="5">
        <f t="shared" si="1"/>
        <v>0.4301487904910287</v>
      </c>
      <c r="J42" s="5">
        <f t="shared" si="1"/>
        <v>0.026728474356178967</v>
      </c>
      <c r="K42" s="11">
        <f t="shared" si="2"/>
        <v>0.007285071366495772</v>
      </c>
    </row>
    <row r="43" spans="1:11" ht="15">
      <c r="A43">
        <v>1978</v>
      </c>
      <c r="B43">
        <v>1.02705295062214</v>
      </c>
      <c r="C43">
        <v>0.939792705136744</v>
      </c>
      <c r="D43">
        <v>0.907483796292857</v>
      </c>
      <c r="E43">
        <v>0.88793225752804</v>
      </c>
      <c r="G43" s="5">
        <f t="shared" si="1"/>
        <v>-0.28718460541240565</v>
      </c>
      <c r="H43" s="5">
        <f t="shared" si="1"/>
        <v>-0.11580896873607384</v>
      </c>
      <c r="I43" s="5">
        <f t="shared" si="1"/>
        <v>0.16194793047571274</v>
      </c>
      <c r="J43" s="5">
        <f t="shared" si="1"/>
        <v>-0.015976180276503976</v>
      </c>
      <c r="K43" s="11">
        <f t="shared" si="2"/>
        <v>0.2250694633962628</v>
      </c>
    </row>
    <row r="44" spans="1:11" ht="15">
      <c r="A44">
        <v>1979</v>
      </c>
      <c r="B44">
        <v>1.02438429688573</v>
      </c>
      <c r="C44">
        <v>0.939727927836578</v>
      </c>
      <c r="D44">
        <v>0.91220260098003</v>
      </c>
      <c r="E44">
        <v>0.890116893726353</v>
      </c>
      <c r="G44" s="5">
        <f t="shared" si="1"/>
        <v>-0.2601742017708417</v>
      </c>
      <c r="H44" s="5">
        <f t="shared" si="1"/>
        <v>-0.006892959731879749</v>
      </c>
      <c r="I44" s="5">
        <f t="shared" si="1"/>
        <v>0.5186404945109269</v>
      </c>
      <c r="J44" s="5">
        <f t="shared" si="1"/>
        <v>0.245734185256252</v>
      </c>
      <c r="K44" s="11">
        <f t="shared" si="2"/>
        <v>-0.005839147751953377</v>
      </c>
    </row>
    <row r="45" spans="1:11" ht="15">
      <c r="A45">
        <v>1980</v>
      </c>
      <c r="B45">
        <v>1.0193207303876</v>
      </c>
      <c r="C45">
        <v>0.939995617397717</v>
      </c>
      <c r="D45">
        <v>0.916483005406473</v>
      </c>
      <c r="E45">
        <v>0.891211693205107</v>
      </c>
      <c r="G45" s="5">
        <f t="shared" si="1"/>
        <v>-0.49552912889461187</v>
      </c>
      <c r="H45" s="5">
        <f t="shared" si="1"/>
        <v>0.02848180134012702</v>
      </c>
      <c r="I45" s="5">
        <f t="shared" si="1"/>
        <v>0.46814085797896005</v>
      </c>
      <c r="J45" s="5">
        <f t="shared" si="1"/>
        <v>0.12291944615181638</v>
      </c>
      <c r="K45" s="11">
        <f t="shared" si="2"/>
        <v>0.1218259157273412</v>
      </c>
    </row>
    <row r="46" spans="1:11" ht="15">
      <c r="A46">
        <v>1981</v>
      </c>
      <c r="B46">
        <v>1.01937406183661</v>
      </c>
      <c r="C46">
        <v>0.943670859410558</v>
      </c>
      <c r="D46">
        <v>0.918529170874875</v>
      </c>
      <c r="E46">
        <v>0.896373111547922</v>
      </c>
      <c r="G46" s="5">
        <f t="shared" si="1"/>
        <v>0.005231920856969693</v>
      </c>
      <c r="H46" s="5">
        <f t="shared" si="1"/>
        <v>0.3902226558447957</v>
      </c>
      <c r="I46" s="5">
        <f t="shared" si="1"/>
        <v>0.22301392251275887</v>
      </c>
      <c r="J46" s="5">
        <f t="shared" si="1"/>
        <v>0.5774755606089106</v>
      </c>
      <c r="K46" s="11">
        <f t="shared" si="2"/>
        <v>-0.040992938605613705</v>
      </c>
    </row>
    <row r="47" spans="1:11" ht="15">
      <c r="A47">
        <v>1982</v>
      </c>
      <c r="B47">
        <v>1.01555988120194</v>
      </c>
      <c r="C47">
        <v>0.946239430782872</v>
      </c>
      <c r="D47">
        <v>0.926035678290277</v>
      </c>
      <c r="E47">
        <v>0.902307628481032</v>
      </c>
      <c r="G47" s="5">
        <f t="shared" si="1"/>
        <v>-0.37487065507726175</v>
      </c>
      <c r="H47" s="5">
        <f t="shared" si="1"/>
        <v>0.27181956383342265</v>
      </c>
      <c r="I47" s="5">
        <f t="shared" si="1"/>
        <v>0.8139099970131165</v>
      </c>
      <c r="J47" s="5">
        <f t="shared" si="1"/>
        <v>0.6598768013998582</v>
      </c>
      <c r="K47" s="11">
        <f t="shared" si="2"/>
        <v>-0.05098210436941919</v>
      </c>
    </row>
    <row r="48" spans="1:11" ht="15">
      <c r="A48">
        <v>1983</v>
      </c>
      <c r="B48">
        <v>1.01496467051382</v>
      </c>
      <c r="C48">
        <v>0.948606716351838</v>
      </c>
      <c r="D48">
        <v>0.924336890337049</v>
      </c>
      <c r="E48">
        <v>0.903247679732144</v>
      </c>
      <c r="G48" s="5">
        <f t="shared" si="1"/>
        <v>-0.05862629975737782</v>
      </c>
      <c r="H48" s="5">
        <f t="shared" si="1"/>
        <v>0.2498658589441837</v>
      </c>
      <c r="I48" s="5">
        <f t="shared" si="1"/>
        <v>-0.18361582519281866</v>
      </c>
      <c r="J48" s="5">
        <f t="shared" si="1"/>
        <v>0.10412877764262611</v>
      </c>
      <c r="K48" s="11">
        <f t="shared" si="2"/>
        <v>0.09650504364863889</v>
      </c>
    </row>
    <row r="49" spans="1:11" ht="15">
      <c r="A49">
        <v>1984</v>
      </c>
      <c r="B49">
        <v>1.01474699930369</v>
      </c>
      <c r="C49">
        <v>0.946612835687719</v>
      </c>
      <c r="D49">
        <v>0.932731459497651</v>
      </c>
      <c r="E49">
        <v>0.907711937286646</v>
      </c>
      <c r="G49" s="5">
        <f t="shared" si="1"/>
        <v>-0.021448485930426312</v>
      </c>
      <c r="H49" s="5">
        <f t="shared" si="1"/>
        <v>-0.2104116536366416</v>
      </c>
      <c r="I49" s="5">
        <f t="shared" si="1"/>
        <v>0.9040729533335607</v>
      </c>
      <c r="J49" s="5">
        <f t="shared" si="1"/>
        <v>0.49302773573816816</v>
      </c>
      <c r="K49" s="11">
        <f t="shared" si="2"/>
        <v>-0.17918507802832462</v>
      </c>
    </row>
    <row r="50" spans="1:11" ht="15">
      <c r="A50">
        <v>1985</v>
      </c>
      <c r="B50">
        <v>1.0124640062948</v>
      </c>
      <c r="C50">
        <v>0.949842267952599</v>
      </c>
      <c r="D50">
        <v>0.934497233113212</v>
      </c>
      <c r="E50">
        <v>0.911217155769651</v>
      </c>
      <c r="G50" s="5">
        <f t="shared" si="1"/>
        <v>-0.22523496249134575</v>
      </c>
      <c r="H50" s="5">
        <f t="shared" si="1"/>
        <v>0.3405759915169842</v>
      </c>
      <c r="I50" s="5">
        <f t="shared" si="1"/>
        <v>0.189133141421412</v>
      </c>
      <c r="J50" s="5">
        <f t="shared" si="1"/>
        <v>0.3854161039508398</v>
      </c>
      <c r="K50" s="11">
        <f t="shared" si="2"/>
        <v>0.08094193350378942</v>
      </c>
    </row>
    <row r="51" spans="1:11" ht="15">
      <c r="A51">
        <v>1986</v>
      </c>
      <c r="B51">
        <v>1.01061324011665</v>
      </c>
      <c r="C51">
        <v>0.952202498045369</v>
      </c>
      <c r="D51">
        <v>0.936513148387561</v>
      </c>
      <c r="E51">
        <v>0.912942905735259</v>
      </c>
      <c r="G51" s="5">
        <f t="shared" si="1"/>
        <v>-0.18296549948754476</v>
      </c>
      <c r="H51" s="5">
        <f t="shared" si="1"/>
        <v>0.24817831277156358</v>
      </c>
      <c r="I51" s="5">
        <f t="shared" si="1"/>
        <v>0.21548956375321537</v>
      </c>
      <c r="J51" s="5">
        <f t="shared" si="1"/>
        <v>0.18921042258116083</v>
      </c>
      <c r="K51" s="11">
        <f t="shared" si="2"/>
        <v>-0.09149195445607333</v>
      </c>
    </row>
    <row r="52" spans="1:11" ht="15">
      <c r="A52">
        <v>1987</v>
      </c>
      <c r="B52">
        <v>1.00923783321169</v>
      </c>
      <c r="C52">
        <v>0.956550865784552</v>
      </c>
      <c r="D52">
        <v>0.939843793418125</v>
      </c>
      <c r="E52">
        <v>0.919534692072427</v>
      </c>
      <c r="G52" s="5">
        <f t="shared" si="1"/>
        <v>-0.13618896320699517</v>
      </c>
      <c r="H52" s="5">
        <f t="shared" si="1"/>
        <v>0.45562463375646134</v>
      </c>
      <c r="I52" s="5">
        <f t="shared" si="1"/>
        <v>0.35501225320921165</v>
      </c>
      <c r="J52" s="5">
        <f t="shared" si="1"/>
        <v>0.7194428764088969</v>
      </c>
      <c r="K52" s="11">
        <f t="shared" si="2"/>
        <v>0.04499495265021902</v>
      </c>
    </row>
    <row r="53" spans="1:11" ht="15">
      <c r="A53">
        <v>1988</v>
      </c>
      <c r="B53">
        <v>1.00904207353852</v>
      </c>
      <c r="C53">
        <v>0.959719254192759</v>
      </c>
      <c r="D53">
        <v>0.941243464618869</v>
      </c>
      <c r="E53">
        <v>0.922705246980849</v>
      </c>
      <c r="G53" s="5">
        <f t="shared" si="1"/>
        <v>-0.019398664489430287</v>
      </c>
      <c r="H53" s="5">
        <f t="shared" si="1"/>
        <v>0.3306831602085214</v>
      </c>
      <c r="I53" s="5">
        <f t="shared" si="1"/>
        <v>0.1488151549666473</v>
      </c>
      <c r="J53" s="5">
        <f t="shared" si="1"/>
        <v>0.34420685075385254</v>
      </c>
      <c r="K53" s="11">
        <f t="shared" si="2"/>
        <v>-0.11589279993188589</v>
      </c>
    </row>
    <row r="54" spans="1:11" ht="15">
      <c r="A54">
        <v>1989</v>
      </c>
      <c r="B54">
        <v>1.0077615708785</v>
      </c>
      <c r="C54">
        <v>0.961042974344647</v>
      </c>
      <c r="D54">
        <v>0.943310504163969</v>
      </c>
      <c r="E54">
        <v>0.925040388004846</v>
      </c>
      <c r="G54" s="5">
        <f t="shared" si="1"/>
        <v>-0.12698339133111863</v>
      </c>
      <c r="H54" s="5">
        <f t="shared" si="1"/>
        <v>0.13783281884520748</v>
      </c>
      <c r="I54" s="5">
        <f t="shared" si="1"/>
        <v>0.21936653534488054</v>
      </c>
      <c r="J54" s="5">
        <f t="shared" si="1"/>
        <v>0.25275581475751685</v>
      </c>
      <c r="K54" s="11">
        <f t="shared" si="2"/>
        <v>0.02253985189854746</v>
      </c>
    </row>
    <row r="55" spans="1:11" ht="15">
      <c r="A55">
        <v>1990</v>
      </c>
      <c r="B55">
        <v>1.00718640021973</v>
      </c>
      <c r="C55">
        <v>0.965807292714731</v>
      </c>
      <c r="D55">
        <v>0.949516348767598</v>
      </c>
      <c r="E55">
        <v>0.934556485662711</v>
      </c>
      <c r="G55" s="5">
        <f t="shared" si="1"/>
        <v>-0.057090374802947874</v>
      </c>
      <c r="H55" s="5">
        <f t="shared" si="1"/>
        <v>0.49451980372386606</v>
      </c>
      <c r="I55" s="5">
        <f t="shared" si="1"/>
        <v>0.6557247251975616</v>
      </c>
      <c r="J55" s="5">
        <f t="shared" si="1"/>
        <v>1.023467059863431</v>
      </c>
      <c r="K55" s="11">
        <f t="shared" si="2"/>
        <v>-0.06968709425504893</v>
      </c>
    </row>
    <row r="56" spans="1:11" ht="15">
      <c r="A56">
        <v>1991</v>
      </c>
      <c r="B56">
        <v>1.00697474129078</v>
      </c>
      <c r="C56">
        <v>0.971391944496189</v>
      </c>
      <c r="D56">
        <v>0.953289013469745</v>
      </c>
      <c r="E56">
        <v>0.943161481025837</v>
      </c>
      <c r="G56" s="5">
        <f t="shared" si="1"/>
        <v>-0.02101708005054824</v>
      </c>
      <c r="H56" s="5">
        <f t="shared" si="1"/>
        <v>0.5765712834554353</v>
      </c>
      <c r="I56" s="5">
        <f t="shared" si="1"/>
        <v>0.396537630230744</v>
      </c>
      <c r="J56" s="5">
        <f t="shared" si="1"/>
        <v>0.9165439916386539</v>
      </c>
      <c r="K56" s="11">
        <f t="shared" si="2"/>
        <v>-0.035547841996977136</v>
      </c>
    </row>
    <row r="57" spans="1:11" ht="15">
      <c r="A57">
        <v>1992</v>
      </c>
      <c r="B57">
        <v>1.00610232843628</v>
      </c>
      <c r="C57">
        <v>0.975738589347178</v>
      </c>
      <c r="D57">
        <v>0.954088522929787</v>
      </c>
      <c r="E57">
        <v>0.946505704134371</v>
      </c>
      <c r="G57" s="5">
        <f t="shared" si="1"/>
        <v>-0.08667456623851727</v>
      </c>
      <c r="H57" s="5">
        <f t="shared" si="1"/>
        <v>0.4464674551286182</v>
      </c>
      <c r="I57" s="5">
        <f t="shared" si="1"/>
        <v>0.08383337767267693</v>
      </c>
      <c r="J57" s="5">
        <f t="shared" si="1"/>
        <v>0.35394874040854263</v>
      </c>
      <c r="K57" s="11">
        <f t="shared" si="2"/>
        <v>-0.08967752615423524</v>
      </c>
    </row>
    <row r="58" spans="1:11" ht="15">
      <c r="A58">
        <v>1993</v>
      </c>
      <c r="B58">
        <v>1.00579667721788</v>
      </c>
      <c r="C58">
        <v>0.978130966521724</v>
      </c>
      <c r="D58">
        <v>0.960160834636775</v>
      </c>
      <c r="E58">
        <v>0.952800457634788</v>
      </c>
      <c r="G58" s="5">
        <f t="shared" si="1"/>
        <v>-0.03038435029716326</v>
      </c>
      <c r="H58" s="5">
        <f t="shared" si="1"/>
        <v>0.24488619139749665</v>
      </c>
      <c r="I58" s="5">
        <f t="shared" si="1"/>
        <v>0.6344348034803314</v>
      </c>
      <c r="J58" s="5">
        <f t="shared" si="1"/>
        <v>0.6628501159883173</v>
      </c>
      <c r="K58" s="11">
        <f t="shared" si="2"/>
        <v>-0.18608652859234753</v>
      </c>
    </row>
    <row r="59" spans="1:11" ht="15">
      <c r="A59">
        <v>1994</v>
      </c>
      <c r="B59">
        <v>1.00558456185815</v>
      </c>
      <c r="C59">
        <v>0.978280308152436</v>
      </c>
      <c r="D59">
        <v>0.961764469368125</v>
      </c>
      <c r="E59">
        <v>0.95549575568116</v>
      </c>
      <c r="G59" s="5">
        <f t="shared" si="1"/>
        <v>-0.0210915122797506</v>
      </c>
      <c r="H59" s="5">
        <f t="shared" si="1"/>
        <v>0.015266895354297129</v>
      </c>
      <c r="I59" s="5">
        <f t="shared" si="1"/>
        <v>0.16687798429646433</v>
      </c>
      <c r="J59" s="5">
        <f t="shared" si="1"/>
        <v>0.2824823337020181</v>
      </c>
      <c r="K59" s="11">
        <f t="shared" si="2"/>
        <v>0.12142896633100722</v>
      </c>
    </row>
    <row r="60" spans="1:11" ht="15">
      <c r="A60">
        <v>1995</v>
      </c>
      <c r="B60">
        <v>1.00447212592693</v>
      </c>
      <c r="C60">
        <v>0.979990884948226</v>
      </c>
      <c r="D60">
        <v>0.965787717448762</v>
      </c>
      <c r="E60">
        <v>0.959771440803258</v>
      </c>
      <c r="G60" s="5">
        <f t="shared" si="1"/>
        <v>-0.11068703201818646</v>
      </c>
      <c r="H60" s="5">
        <f t="shared" si="1"/>
        <v>0.17470279263551447</v>
      </c>
      <c r="I60" s="5">
        <f t="shared" si="1"/>
        <v>0.4174469516980192</v>
      </c>
      <c r="J60" s="5">
        <f t="shared" si="1"/>
        <v>0.4464851935950593</v>
      </c>
      <c r="K60" s="11">
        <f t="shared" si="2"/>
        <v>-0.03497751872028798</v>
      </c>
    </row>
    <row r="61" spans="1:11" ht="15">
      <c r="A61">
        <v>1996</v>
      </c>
      <c r="B61">
        <v>1.00314538901377</v>
      </c>
      <c r="C61">
        <v>0.985110671670895</v>
      </c>
      <c r="D61">
        <v>0.968885569380365</v>
      </c>
      <c r="E61">
        <v>0.964559916037153</v>
      </c>
      <c r="G61" s="5">
        <f t="shared" si="1"/>
        <v>-0.1321703059896632</v>
      </c>
      <c r="H61" s="5">
        <f t="shared" si="1"/>
        <v>0.521072133867686</v>
      </c>
      <c r="I61" s="5">
        <f t="shared" si="1"/>
        <v>0.3202457593490686</v>
      </c>
      <c r="J61" s="5">
        <f t="shared" si="1"/>
        <v>0.4976778142090903</v>
      </c>
      <c r="K61" s="11">
        <f t="shared" si="2"/>
        <v>-0.21146977301800118</v>
      </c>
    </row>
    <row r="62" spans="1:11" ht="15">
      <c r="A62">
        <v>1997</v>
      </c>
      <c r="B62">
        <v>1.00259754528102</v>
      </c>
      <c r="C62">
        <v>0.987784072213948</v>
      </c>
      <c r="D62">
        <v>0.967938041297006</v>
      </c>
      <c r="E62">
        <v>0.965272471959843</v>
      </c>
      <c r="G62" s="5">
        <f t="shared" si="1"/>
        <v>-0.054627513526941104</v>
      </c>
      <c r="H62" s="5">
        <f t="shared" si="1"/>
        <v>0.2710131584709779</v>
      </c>
      <c r="I62" s="5">
        <f t="shared" si="1"/>
        <v>-0.09784351592238345</v>
      </c>
      <c r="J62" s="5">
        <f t="shared" si="1"/>
        <v>0.07384640857967129</v>
      </c>
      <c r="K62" s="11">
        <f t="shared" si="2"/>
        <v>-0.04469572044198207</v>
      </c>
    </row>
    <row r="63" spans="1:11" ht="15">
      <c r="A63">
        <v>1998</v>
      </c>
      <c r="B63">
        <v>1.00279476235357</v>
      </c>
      <c r="C63">
        <v>0.989266022905879</v>
      </c>
      <c r="D63">
        <v>0.973565646855183</v>
      </c>
      <c r="E63">
        <v>0.971655387441132</v>
      </c>
      <c r="G63" s="5">
        <f t="shared" si="1"/>
        <v>0.019668677538537425</v>
      </c>
      <c r="H63" s="5">
        <f t="shared" si="1"/>
        <v>0.14991536867388203</v>
      </c>
      <c r="I63" s="5">
        <f t="shared" si="1"/>
        <v>0.5797178087496625</v>
      </c>
      <c r="J63" s="5">
        <f t="shared" si="1"/>
        <v>0.6590786079747779</v>
      </c>
      <c r="K63" s="11">
        <f t="shared" si="2"/>
        <v>-0.090223246987304</v>
      </c>
    </row>
    <row r="64" spans="1:11" ht="15">
      <c r="A64">
        <v>1999</v>
      </c>
      <c r="B64">
        <v>1.00188331853901</v>
      </c>
      <c r="C64">
        <v>0.989904522866207</v>
      </c>
      <c r="D64">
        <v>0.973959838827579</v>
      </c>
      <c r="E64">
        <v>0.973138251662931</v>
      </c>
      <c r="G64" s="5">
        <f t="shared" si="1"/>
        <v>-0.0909316948242497</v>
      </c>
      <c r="H64" s="5">
        <f t="shared" si="1"/>
        <v>0.06452197703154196</v>
      </c>
      <c r="I64" s="5">
        <f t="shared" si="1"/>
        <v>0.04048131648874552</v>
      </c>
      <c r="J64" s="5">
        <f t="shared" si="1"/>
        <v>0.15249582056927968</v>
      </c>
      <c r="K64" s="11">
        <f t="shared" si="2"/>
        <v>0.1384242218732419</v>
      </c>
    </row>
    <row r="65" spans="1:11" ht="15">
      <c r="A65">
        <v>2000</v>
      </c>
      <c r="B65">
        <v>1.00087635465275</v>
      </c>
      <c r="C65">
        <v>0.990475211246236</v>
      </c>
      <c r="D65">
        <v>0.978887030538912</v>
      </c>
      <c r="E65">
        <v>0.977309865524716</v>
      </c>
      <c r="G65" s="5">
        <f t="shared" si="1"/>
        <v>-0.10055764399403122</v>
      </c>
      <c r="H65" s="5">
        <f t="shared" si="1"/>
        <v>0.05763423913059548</v>
      </c>
      <c r="I65" s="5">
        <f t="shared" si="1"/>
        <v>0.5046173608454734</v>
      </c>
      <c r="J65" s="5">
        <f t="shared" si="1"/>
        <v>0.4277601835183815</v>
      </c>
      <c r="K65" s="11">
        <f t="shared" si="2"/>
        <v>-0.03393377246365614</v>
      </c>
    </row>
    <row r="66" spans="1:11" ht="15">
      <c r="A66">
        <v>2001</v>
      </c>
      <c r="B66">
        <v>1.00065928322159</v>
      </c>
      <c r="C66">
        <v>0.992621797865971</v>
      </c>
      <c r="D66">
        <v>0.981693830010039</v>
      </c>
      <c r="E66">
        <v>0.981632969008979</v>
      </c>
      <c r="G66" s="5">
        <f t="shared" si="1"/>
        <v>-0.02169048883302802</v>
      </c>
      <c r="H66" s="5">
        <f t="shared" si="1"/>
        <v>0.2164883965073622</v>
      </c>
      <c r="I66" s="5">
        <f t="shared" si="1"/>
        <v>0.2863234508857616</v>
      </c>
      <c r="J66" s="5">
        <f t="shared" si="1"/>
        <v>0.4413717874982252</v>
      </c>
      <c r="K66" s="11">
        <f t="shared" si="2"/>
        <v>-0.03974957106187055</v>
      </c>
    </row>
    <row r="67" spans="1:11" ht="15">
      <c r="A67">
        <v>2002</v>
      </c>
      <c r="B67">
        <v>1.00086305842632</v>
      </c>
      <c r="C67">
        <v>0.995317803657424</v>
      </c>
      <c r="D67">
        <v>0.989286994854042</v>
      </c>
      <c r="E67">
        <v>0.990254635410107</v>
      </c>
      <c r="G67" s="5">
        <f t="shared" si="1"/>
        <v>0.02036202156667611</v>
      </c>
      <c r="H67" s="5">
        <f t="shared" si="1"/>
        <v>0.2712363536843917</v>
      </c>
      <c r="I67" s="5">
        <f t="shared" si="1"/>
        <v>0.7704998763524776</v>
      </c>
      <c r="J67" s="5">
        <f t="shared" si="1"/>
        <v>0.8744637698784838</v>
      </c>
      <c r="K67" s="11">
        <f t="shared" si="2"/>
        <v>-0.1876344817250617</v>
      </c>
    </row>
    <row r="68" spans="1:11" ht="15">
      <c r="A68">
        <v>2003</v>
      </c>
      <c r="B68">
        <v>0.999581773432552</v>
      </c>
      <c r="C68">
        <v>0.997302976109317</v>
      </c>
      <c r="D68">
        <v>0.995563016872306</v>
      </c>
      <c r="E68">
        <v>0.994972912023749</v>
      </c>
      <c r="G68" s="5">
        <f t="shared" si="1"/>
        <v>-0.12810002541175772</v>
      </c>
      <c r="H68" s="5">
        <f t="shared" si="1"/>
        <v>0.19925247481480968</v>
      </c>
      <c r="I68" s="5">
        <f t="shared" si="1"/>
        <v>0.6323946794185483</v>
      </c>
      <c r="J68" s="5">
        <f t="shared" si="1"/>
        <v>0.47533951498577737</v>
      </c>
      <c r="K68" s="11">
        <f t="shared" si="2"/>
        <v>-0.22820761383582294</v>
      </c>
    </row>
    <row r="69" spans="1:11" ht="15">
      <c r="A69">
        <v>2004</v>
      </c>
      <c r="B69">
        <v>1.0005817739764</v>
      </c>
      <c r="C69">
        <v>0.997223045342308</v>
      </c>
      <c r="D69">
        <v>0.997879500689541</v>
      </c>
      <c r="E69">
        <v>0.997560219671857</v>
      </c>
      <c r="G69" s="5">
        <f t="shared" si="1"/>
        <v>0.09999188600984812</v>
      </c>
      <c r="H69" s="5">
        <f t="shared" si="1"/>
        <v>-0.008015013711741755</v>
      </c>
      <c r="I69" s="5">
        <f t="shared" si="1"/>
        <v>0.23241049987923146</v>
      </c>
      <c r="J69" s="5">
        <f t="shared" si="1"/>
        <v>0.2597004848864444</v>
      </c>
      <c r="K69" s="11">
        <f t="shared" si="2"/>
        <v>-0.06468688729089339</v>
      </c>
    </row>
    <row r="70" spans="1:11" ht="15">
      <c r="A70">
        <v>2005</v>
      </c>
      <c r="B70">
        <v>1</v>
      </c>
      <c r="C70">
        <v>1</v>
      </c>
      <c r="D70">
        <v>1</v>
      </c>
      <c r="E70">
        <v>1</v>
      </c>
      <c r="G70" s="5">
        <f t="shared" si="1"/>
        <v>-0.05816048115274995</v>
      </c>
      <c r="H70" s="5">
        <f t="shared" si="1"/>
        <v>0.27808175493179793</v>
      </c>
      <c r="I70" s="5">
        <f t="shared" si="1"/>
        <v>0.21227507524724767</v>
      </c>
      <c r="J70" s="5">
        <f t="shared" si="1"/>
        <v>0.24427614419969082</v>
      </c>
      <c r="K70" s="11">
        <f t="shared" si="2"/>
        <v>-0.18792020482660485</v>
      </c>
    </row>
    <row r="71" spans="1:11" ht="15">
      <c r="A71">
        <v>2006</v>
      </c>
      <c r="B71">
        <v>1.00043096099473</v>
      </c>
      <c r="C71">
        <v>1.00058974722323</v>
      </c>
      <c r="D71">
        <v>1.00382233530118</v>
      </c>
      <c r="E71">
        <v>1.0047108761238</v>
      </c>
      <c r="G71" s="5">
        <f t="shared" si="1"/>
        <v>0.0430868157712254</v>
      </c>
      <c r="H71" s="5">
        <f t="shared" si="1"/>
        <v>0.05895733906777402</v>
      </c>
      <c r="I71" s="5">
        <f t="shared" si="1"/>
        <v>0.3815048739488255</v>
      </c>
      <c r="J71" s="5">
        <f t="shared" si="1"/>
        <v>0.469981467268675</v>
      </c>
      <c r="K71" s="11">
        <f t="shared" si="2"/>
        <v>-0.013567561519149895</v>
      </c>
    </row>
    <row r="72" spans="1:11" ht="15">
      <c r="A72">
        <v>2007</v>
      </c>
      <c r="B72">
        <v>0.999205382660888</v>
      </c>
      <c r="C72">
        <v>1.00231844706976</v>
      </c>
      <c r="D72">
        <v>1.01064088514497</v>
      </c>
      <c r="E72">
        <v>1.01075520492179</v>
      </c>
      <c r="G72" s="5">
        <f t="shared" si="1"/>
        <v>-0.12258013725267161</v>
      </c>
      <c r="H72" s="5">
        <f t="shared" si="1"/>
        <v>0.17261902275012597</v>
      </c>
      <c r="I72" s="5">
        <f t="shared" si="1"/>
        <v>0.6769620625952667</v>
      </c>
      <c r="J72" s="5">
        <f t="shared" si="1"/>
        <v>0.5997964416774765</v>
      </c>
      <c r="K72" s="11">
        <f t="shared" si="2"/>
        <v>-0.1272045064152446</v>
      </c>
    </row>
    <row r="73" spans="1:11" ht="15">
      <c r="A73">
        <v>2008</v>
      </c>
      <c r="B73">
        <v>0.998245253633231</v>
      </c>
      <c r="C73">
        <v>1.00458025947442</v>
      </c>
      <c r="D73">
        <v>1.01684631896531</v>
      </c>
      <c r="E73">
        <v>1.01632831630846</v>
      </c>
      <c r="G73" s="5">
        <f t="shared" si="1"/>
        <v>-0.09613545227675444</v>
      </c>
      <c r="H73" s="5">
        <f t="shared" si="1"/>
        <v>0.2254038387602813</v>
      </c>
      <c r="I73" s="5">
        <f t="shared" si="1"/>
        <v>0.6121324153888582</v>
      </c>
      <c r="J73" s="5">
        <f t="shared" si="1"/>
        <v>0.5498663839307775</v>
      </c>
      <c r="K73" s="11">
        <f t="shared" si="2"/>
        <v>-0.19153441794160764</v>
      </c>
    </row>
    <row r="74" spans="1:11" ht="15">
      <c r="A74">
        <v>2009</v>
      </c>
      <c r="B74">
        <v>0.995618892432795</v>
      </c>
      <c r="C74">
        <v>1.01045184618261</v>
      </c>
      <c r="D74">
        <v>1.02771818886913</v>
      </c>
      <c r="E74">
        <v>1.02726542695159</v>
      </c>
      <c r="G74" s="5">
        <f t="shared" si="1"/>
        <v>-0.2634445004285546</v>
      </c>
      <c r="H74" s="5">
        <f t="shared" si="1"/>
        <v>0.5827801264194011</v>
      </c>
      <c r="I74" s="5">
        <f t="shared" si="1"/>
        <v>1.0635000590369508</v>
      </c>
      <c r="J74" s="5">
        <f t="shared" si="1"/>
        <v>1.0703903458601987</v>
      </c>
      <c r="K74" s="11">
        <f t="shared" si="2"/>
        <v>-0.31244533916759876</v>
      </c>
    </row>
    <row r="75" spans="1:11" ht="15">
      <c r="A75">
        <v>2010</v>
      </c>
      <c r="B75">
        <v>0.995975928129488</v>
      </c>
      <c r="C75">
        <v>1.01134828397167</v>
      </c>
      <c r="D75">
        <v>1.03073512479451</v>
      </c>
      <c r="E75">
        <v>1.0305042180647</v>
      </c>
      <c r="G75" s="5">
        <f t="shared" si="1"/>
        <v>0.035854250757398044</v>
      </c>
      <c r="H75" s="5">
        <f t="shared" si="1"/>
        <v>0.08867719755618543</v>
      </c>
      <c r="I75" s="5">
        <f t="shared" si="1"/>
        <v>0.2931266952290632</v>
      </c>
      <c r="J75" s="5">
        <f t="shared" si="1"/>
        <v>0.31478681740740516</v>
      </c>
      <c r="K75" s="11">
        <f t="shared" si="2"/>
        <v>-0.10287132613524153</v>
      </c>
    </row>
  </sheetData>
  <sheetProtection selectLockedCells="1" selectUnlockedCells="1"/>
  <mergeCells count="1">
    <mergeCell ref="B9:D9"/>
  </mergeCells>
  <printOptions/>
  <pageMargins left="0.7" right="0.7" top="0.75" bottom="0.75"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AA7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I14" sqref="I14"/>
    </sheetView>
  </sheetViews>
  <sheetFormatPr defaultColWidth="9.140625" defaultRowHeight="15"/>
  <sheetData>
    <row r="1" ht="15">
      <c r="A1" t="s">
        <v>110</v>
      </c>
    </row>
    <row r="3" spans="1:27" ht="15">
      <c r="A3" t="s">
        <v>111</v>
      </c>
      <c r="B3" s="5" t="s">
        <v>112</v>
      </c>
      <c r="C3" s="5" t="s">
        <v>113</v>
      </c>
      <c r="D3" s="5" t="s">
        <v>114</v>
      </c>
      <c r="E3" s="5" t="s">
        <v>115</v>
      </c>
      <c r="F3" s="5" t="s">
        <v>116</v>
      </c>
      <c r="G3" s="5" t="s">
        <v>117</v>
      </c>
      <c r="H3" s="5" t="s">
        <v>118</v>
      </c>
      <c r="I3" s="5" t="s">
        <v>119</v>
      </c>
      <c r="J3" s="5" t="s">
        <v>120</v>
      </c>
      <c r="K3" s="5" t="s">
        <v>35</v>
      </c>
      <c r="L3" s="5" t="s">
        <v>121</v>
      </c>
      <c r="M3" s="5" t="s">
        <v>122</v>
      </c>
      <c r="N3" s="5" t="s">
        <v>123</v>
      </c>
      <c r="O3" s="5" t="s">
        <v>124</v>
      </c>
      <c r="P3" s="5" t="s">
        <v>125</v>
      </c>
      <c r="Q3" s="5" t="s">
        <v>126</v>
      </c>
      <c r="R3" s="5" t="s">
        <v>127</v>
      </c>
      <c r="S3" s="5" t="s">
        <v>128</v>
      </c>
      <c r="T3" s="5" t="s">
        <v>129</v>
      </c>
      <c r="U3" s="5" t="s">
        <v>130</v>
      </c>
      <c r="V3" s="5" t="s">
        <v>131</v>
      </c>
      <c r="W3" s="5"/>
      <c r="X3" s="5"/>
      <c r="Y3" s="5"/>
      <c r="Z3" s="5"/>
      <c r="AA3" s="5"/>
    </row>
    <row r="4" spans="1:27" ht="15">
      <c r="A4">
        <v>1947</v>
      </c>
      <c r="B4" s="5"/>
      <c r="C4" s="5"/>
      <c r="D4" s="5"/>
      <c r="E4" s="5"/>
      <c r="F4" s="5"/>
      <c r="G4" s="5"/>
      <c r="H4" s="5"/>
      <c r="I4" s="5"/>
      <c r="J4" s="5"/>
      <c r="K4" s="5"/>
      <c r="L4" s="5"/>
      <c r="M4" s="5"/>
      <c r="N4" s="5"/>
      <c r="O4" s="5"/>
      <c r="P4" s="5"/>
      <c r="Q4" s="5"/>
      <c r="R4" s="5"/>
      <c r="S4" s="5"/>
      <c r="T4" s="5"/>
      <c r="U4" s="5"/>
      <c r="V4" s="5"/>
      <c r="W4" s="5"/>
      <c r="X4" s="5"/>
      <c r="Y4" s="5"/>
      <c r="Z4" s="5"/>
      <c r="AA4" s="5"/>
    </row>
    <row r="5" spans="1:27" ht="15">
      <c r="A5">
        <v>1948</v>
      </c>
      <c r="B5" s="5">
        <v>5.04</v>
      </c>
      <c r="C5" s="5">
        <v>6.54</v>
      </c>
      <c r="D5" s="5">
        <v>5.79</v>
      </c>
      <c r="E5" s="5">
        <v>0.73</v>
      </c>
      <c r="F5" s="5">
        <v>5.06</v>
      </c>
      <c r="G5" s="5">
        <v>4.31</v>
      </c>
      <c r="H5" s="5">
        <v>0.38</v>
      </c>
      <c r="I5" s="5">
        <v>0</v>
      </c>
      <c r="J5" s="5">
        <v>0.38</v>
      </c>
      <c r="K5" s="5">
        <v>0.33</v>
      </c>
      <c r="L5" s="5">
        <v>3.63</v>
      </c>
      <c r="M5" s="5">
        <v>-3.12</v>
      </c>
      <c r="N5" s="5">
        <v>6.78</v>
      </c>
      <c r="O5" s="5">
        <v>0.41</v>
      </c>
      <c r="P5" s="5">
        <v>0.19</v>
      </c>
      <c r="Q5" s="5">
        <v>3.95</v>
      </c>
      <c r="R5" s="5">
        <v>3.55</v>
      </c>
      <c r="S5" s="5">
        <v>-2.43</v>
      </c>
      <c r="T5" s="5">
        <v>-3.28</v>
      </c>
      <c r="U5" s="5">
        <v>6.38</v>
      </c>
      <c r="V5" s="5">
        <v>6.88</v>
      </c>
      <c r="W5" s="5"/>
      <c r="X5" s="5"/>
      <c r="Y5" s="5"/>
      <c r="Z5" s="5"/>
      <c r="AA5" s="5"/>
    </row>
    <row r="6" spans="1:27" ht="15">
      <c r="A6">
        <v>1949</v>
      </c>
      <c r="B6" s="5">
        <v>-1.13</v>
      </c>
      <c r="C6" s="5">
        <v>-2.02</v>
      </c>
      <c r="D6" s="5">
        <v>-1.57</v>
      </c>
      <c r="E6" s="5">
        <v>-3.24</v>
      </c>
      <c r="F6" s="5">
        <v>1.69</v>
      </c>
      <c r="G6" s="5">
        <v>3.92</v>
      </c>
      <c r="H6" s="5">
        <v>0.22</v>
      </c>
      <c r="I6" s="5">
        <v>0</v>
      </c>
      <c r="J6" s="5">
        <v>0.22</v>
      </c>
      <c r="K6" s="5">
        <v>0.33</v>
      </c>
      <c r="L6" s="5">
        <v>-0.79</v>
      </c>
      <c r="M6" s="5">
        <v>-3.86</v>
      </c>
      <c r="N6" s="5">
        <v>3.03</v>
      </c>
      <c r="O6" s="5">
        <v>-3.35</v>
      </c>
      <c r="P6" s="5">
        <v>0.19</v>
      </c>
      <c r="Q6" s="5">
        <v>-3.5</v>
      </c>
      <c r="R6" s="5">
        <v>-0.15</v>
      </c>
      <c r="S6" s="5">
        <v>-3.86</v>
      </c>
      <c r="T6" s="5">
        <v>-3.86</v>
      </c>
      <c r="U6" s="5">
        <v>0.37</v>
      </c>
      <c r="V6" s="5">
        <v>3.66</v>
      </c>
      <c r="W6" s="5"/>
      <c r="X6" s="5"/>
      <c r="Y6" s="5"/>
      <c r="Z6" s="5"/>
      <c r="AA6" s="5"/>
    </row>
    <row r="7" spans="1:27" ht="15">
      <c r="A7">
        <v>1950</v>
      </c>
      <c r="B7" s="5">
        <v>9.29</v>
      </c>
      <c r="C7" s="5">
        <v>9.58</v>
      </c>
      <c r="D7" s="5">
        <v>9.44</v>
      </c>
      <c r="E7" s="5">
        <v>1.37</v>
      </c>
      <c r="F7" s="5">
        <v>8.01</v>
      </c>
      <c r="G7" s="5">
        <v>2.7</v>
      </c>
      <c r="H7" s="5">
        <v>0.76</v>
      </c>
      <c r="I7" s="5">
        <v>0</v>
      </c>
      <c r="J7" s="5">
        <v>0.76</v>
      </c>
      <c r="K7" s="5">
        <v>0.34</v>
      </c>
      <c r="L7" s="5">
        <v>7.11</v>
      </c>
      <c r="M7" s="5">
        <v>5.28</v>
      </c>
      <c r="N7" s="5">
        <v>1.83</v>
      </c>
      <c r="O7" s="5">
        <v>-0.65</v>
      </c>
      <c r="P7" s="5">
        <v>0.21</v>
      </c>
      <c r="Q7" s="5">
        <v>6.58</v>
      </c>
      <c r="R7" s="5">
        <v>7.23</v>
      </c>
      <c r="S7" s="5">
        <v>6.8</v>
      </c>
      <c r="T7" s="5">
        <v>4.87</v>
      </c>
      <c r="U7" s="5">
        <v>-0.21</v>
      </c>
      <c r="V7" s="5">
        <v>2.35</v>
      </c>
      <c r="W7" s="5"/>
      <c r="X7" s="5"/>
      <c r="Y7" s="5"/>
      <c r="Z7" s="5"/>
      <c r="AA7" s="5"/>
    </row>
    <row r="8" spans="1:27" ht="15">
      <c r="A8">
        <v>1951</v>
      </c>
      <c r="B8" s="5">
        <v>6.18</v>
      </c>
      <c r="C8" s="5">
        <v>5.45</v>
      </c>
      <c r="D8" s="5">
        <v>5.81</v>
      </c>
      <c r="E8" s="5">
        <v>3.14</v>
      </c>
      <c r="F8" s="5">
        <v>2.71</v>
      </c>
      <c r="G8" s="5">
        <v>4.58</v>
      </c>
      <c r="H8" s="5">
        <v>0.26</v>
      </c>
      <c r="I8" s="5">
        <v>0</v>
      </c>
      <c r="J8" s="5">
        <v>0.26</v>
      </c>
      <c r="K8" s="5">
        <v>0.33</v>
      </c>
      <c r="L8" s="5">
        <v>2.05</v>
      </c>
      <c r="M8" s="5">
        <v>-0.2</v>
      </c>
      <c r="N8" s="5">
        <v>2.27</v>
      </c>
      <c r="O8" s="5">
        <v>-0.04</v>
      </c>
      <c r="P8" s="5">
        <v>0.2</v>
      </c>
      <c r="Q8" s="5">
        <v>2.02</v>
      </c>
      <c r="R8" s="5">
        <v>2.06</v>
      </c>
      <c r="S8" s="5">
        <v>1.5</v>
      </c>
      <c r="T8" s="5">
        <v>-0.65</v>
      </c>
      <c r="U8" s="5">
        <v>0.52</v>
      </c>
      <c r="V8" s="5">
        <v>2.73</v>
      </c>
      <c r="W8" s="5"/>
      <c r="X8" s="5"/>
      <c r="Y8" s="5"/>
      <c r="Z8" s="5"/>
      <c r="AA8" s="5"/>
    </row>
    <row r="9" spans="1:27" ht="15">
      <c r="A9">
        <v>1952</v>
      </c>
      <c r="B9" s="5">
        <v>3.16</v>
      </c>
      <c r="C9" s="5">
        <v>3.5</v>
      </c>
      <c r="D9" s="5">
        <v>3.33</v>
      </c>
      <c r="E9" s="5">
        <v>0.23</v>
      </c>
      <c r="F9" s="5">
        <v>3.09</v>
      </c>
      <c r="G9" s="5">
        <v>3.5</v>
      </c>
      <c r="H9" s="5">
        <v>0.27</v>
      </c>
      <c r="I9" s="5">
        <v>0</v>
      </c>
      <c r="J9" s="5">
        <v>0.27</v>
      </c>
      <c r="K9" s="5">
        <v>0.32</v>
      </c>
      <c r="L9" s="5">
        <v>1.83</v>
      </c>
      <c r="M9" s="5">
        <v>1.36</v>
      </c>
      <c r="N9" s="5">
        <v>0.47</v>
      </c>
      <c r="O9" s="5">
        <v>0.71</v>
      </c>
      <c r="P9" s="5">
        <v>0.18</v>
      </c>
      <c r="Q9" s="5">
        <v>2.42</v>
      </c>
      <c r="R9" s="5">
        <v>1.7</v>
      </c>
      <c r="S9" s="5">
        <v>0.45</v>
      </c>
      <c r="T9" s="5">
        <v>1.56</v>
      </c>
      <c r="U9" s="5">
        <v>1.94</v>
      </c>
      <c r="V9" s="5">
        <v>0.14</v>
      </c>
      <c r="W9" s="5"/>
      <c r="X9" s="5"/>
      <c r="Y9" s="5"/>
      <c r="Z9" s="5"/>
      <c r="AA9" s="5"/>
    </row>
    <row r="10" spans="1:27" ht="15">
      <c r="A10">
        <v>1953</v>
      </c>
      <c r="B10" s="5">
        <v>4.91</v>
      </c>
      <c r="C10" s="5">
        <v>4.59</v>
      </c>
      <c r="D10" s="5">
        <v>4.75</v>
      </c>
      <c r="E10" s="5">
        <v>1.24</v>
      </c>
      <c r="F10" s="5">
        <v>3.52</v>
      </c>
      <c r="G10" s="5">
        <v>3.25</v>
      </c>
      <c r="H10" s="5">
        <v>0.75</v>
      </c>
      <c r="I10" s="5">
        <v>0</v>
      </c>
      <c r="J10" s="5">
        <v>0.75</v>
      </c>
      <c r="K10" s="5">
        <v>0.31</v>
      </c>
      <c r="L10" s="5">
        <v>2.38</v>
      </c>
      <c r="M10" s="5">
        <v>-1.5</v>
      </c>
      <c r="N10" s="5">
        <v>3.91</v>
      </c>
      <c r="O10" s="5">
        <v>1.35</v>
      </c>
      <c r="P10" s="5">
        <v>0.19</v>
      </c>
      <c r="Q10" s="5">
        <v>3.48</v>
      </c>
      <c r="R10" s="5">
        <v>2.14</v>
      </c>
      <c r="S10" s="5">
        <v>-1.53</v>
      </c>
      <c r="T10" s="5">
        <v>-1.5</v>
      </c>
      <c r="U10" s="5">
        <v>5.05</v>
      </c>
      <c r="V10" s="5">
        <v>3.65</v>
      </c>
      <c r="W10" s="5"/>
      <c r="X10" s="5"/>
      <c r="Y10" s="5"/>
      <c r="Z10" s="5"/>
      <c r="AA10" s="5"/>
    </row>
    <row r="11" spans="1:27" ht="15">
      <c r="A11">
        <v>1954</v>
      </c>
      <c r="B11" s="5">
        <v>-1.21</v>
      </c>
      <c r="C11" s="5">
        <v>-0.93</v>
      </c>
      <c r="D11" s="5">
        <v>-1.07</v>
      </c>
      <c r="E11" s="5">
        <v>-3.41</v>
      </c>
      <c r="F11" s="5">
        <v>2.35</v>
      </c>
      <c r="G11" s="5">
        <v>2.7</v>
      </c>
      <c r="H11" s="5">
        <v>0.73</v>
      </c>
      <c r="I11" s="5">
        <v>0</v>
      </c>
      <c r="J11" s="5">
        <v>0.73</v>
      </c>
      <c r="K11" s="5">
        <v>0.31</v>
      </c>
      <c r="L11" s="5">
        <v>-0.04</v>
      </c>
      <c r="M11" s="5">
        <v>-2.94</v>
      </c>
      <c r="N11" s="5">
        <v>2.87</v>
      </c>
      <c r="O11" s="5">
        <v>1.27</v>
      </c>
      <c r="P11" s="5">
        <v>0.19</v>
      </c>
      <c r="Q11" s="5">
        <v>1</v>
      </c>
      <c r="R11" s="5">
        <v>-0.28</v>
      </c>
      <c r="S11" s="5">
        <v>-3.87</v>
      </c>
      <c r="T11" s="5">
        <v>-2.73</v>
      </c>
      <c r="U11" s="5">
        <v>4.83</v>
      </c>
      <c r="V11" s="5">
        <v>2.42</v>
      </c>
      <c r="W11" s="5"/>
      <c r="X11" s="5"/>
      <c r="Y11" s="5"/>
      <c r="Z11" s="5"/>
      <c r="AA11" s="5"/>
    </row>
    <row r="12" spans="1:27" ht="15">
      <c r="A12">
        <v>1955</v>
      </c>
      <c r="B12" s="5">
        <v>7.8</v>
      </c>
      <c r="C12" s="5">
        <v>8.1</v>
      </c>
      <c r="D12" s="5">
        <v>7.95</v>
      </c>
      <c r="E12" s="5">
        <v>3.65</v>
      </c>
      <c r="F12" s="5">
        <v>4.3</v>
      </c>
      <c r="G12" s="5">
        <v>2.96</v>
      </c>
      <c r="H12" s="5">
        <v>0.18</v>
      </c>
      <c r="I12" s="5">
        <v>0</v>
      </c>
      <c r="J12" s="5">
        <v>0.18</v>
      </c>
      <c r="K12" s="5">
        <v>0.33</v>
      </c>
      <c r="L12" s="5">
        <v>4.43</v>
      </c>
      <c r="M12" s="5">
        <v>4.53</v>
      </c>
      <c r="N12" s="5">
        <v>-0.1</v>
      </c>
      <c r="O12" s="5">
        <v>0.74</v>
      </c>
      <c r="P12" s="5">
        <v>0.19</v>
      </c>
      <c r="Q12" s="5">
        <v>5.03</v>
      </c>
      <c r="R12" s="5">
        <v>4.3</v>
      </c>
      <c r="S12" s="5">
        <v>4.61</v>
      </c>
      <c r="T12" s="5">
        <v>4.5</v>
      </c>
      <c r="U12" s="5">
        <v>0.43</v>
      </c>
      <c r="V12" s="5">
        <v>-0.21</v>
      </c>
      <c r="W12" s="5"/>
      <c r="X12" s="5"/>
      <c r="Y12" s="5"/>
      <c r="Z12" s="5"/>
      <c r="AA12" s="5"/>
    </row>
    <row r="13" spans="1:27" ht="15">
      <c r="A13">
        <v>1956</v>
      </c>
      <c r="B13" s="5">
        <v>1.77</v>
      </c>
      <c r="C13" s="5">
        <v>2.95</v>
      </c>
      <c r="D13" s="5">
        <v>2.36</v>
      </c>
      <c r="E13" s="5">
        <v>1.51</v>
      </c>
      <c r="F13" s="5">
        <v>0.85</v>
      </c>
      <c r="G13" s="5">
        <v>3.86</v>
      </c>
      <c r="H13" s="5">
        <v>0.17</v>
      </c>
      <c r="I13" s="5">
        <v>0</v>
      </c>
      <c r="J13" s="5">
        <v>0.17</v>
      </c>
      <c r="K13" s="5">
        <v>0.32</v>
      </c>
      <c r="L13" s="5">
        <v>-0.01</v>
      </c>
      <c r="M13" s="5">
        <v>-1.08</v>
      </c>
      <c r="N13" s="5">
        <v>1.08</v>
      </c>
      <c r="O13" s="5">
        <v>-1.19</v>
      </c>
      <c r="P13" s="5">
        <v>0.2</v>
      </c>
      <c r="Q13" s="5">
        <v>-0.96</v>
      </c>
      <c r="R13" s="5">
        <v>0.23</v>
      </c>
      <c r="S13" s="5">
        <v>-0.76</v>
      </c>
      <c r="T13" s="5">
        <v>-1.17</v>
      </c>
      <c r="U13" s="5">
        <v>-0.2</v>
      </c>
      <c r="V13" s="5">
        <v>1.41</v>
      </c>
      <c r="W13" s="5"/>
      <c r="X13" s="5"/>
      <c r="Y13" s="5"/>
      <c r="Z13" s="5"/>
      <c r="AA13" s="5"/>
    </row>
    <row r="14" spans="1:27" ht="15">
      <c r="A14">
        <v>1957</v>
      </c>
      <c r="B14" s="5">
        <v>1.71</v>
      </c>
      <c r="C14" s="5">
        <v>1.25</v>
      </c>
      <c r="D14" s="5">
        <v>1.48</v>
      </c>
      <c r="E14" s="5">
        <v>-1.43</v>
      </c>
      <c r="F14" s="5">
        <v>2.91</v>
      </c>
      <c r="G14" s="5">
        <v>3.57</v>
      </c>
      <c r="H14" s="5">
        <v>0.42</v>
      </c>
      <c r="I14" s="5">
        <v>0</v>
      </c>
      <c r="J14" s="5">
        <v>0.42</v>
      </c>
      <c r="K14" s="5">
        <v>0.31</v>
      </c>
      <c r="L14" s="5">
        <v>1.05</v>
      </c>
      <c r="M14" s="5">
        <v>-2.57</v>
      </c>
      <c r="N14" s="5">
        <v>3.63</v>
      </c>
      <c r="O14" s="5">
        <v>-1.16</v>
      </c>
      <c r="P14" s="5">
        <v>0.2</v>
      </c>
      <c r="Q14" s="5">
        <v>0.12</v>
      </c>
      <c r="R14" s="5">
        <v>1.28</v>
      </c>
      <c r="S14" s="5">
        <v>-3.23</v>
      </c>
      <c r="T14" s="5">
        <v>-2.41</v>
      </c>
      <c r="U14" s="5">
        <v>3.37</v>
      </c>
      <c r="V14" s="5">
        <v>3.7</v>
      </c>
      <c r="W14" s="5"/>
      <c r="X14" s="5"/>
      <c r="Y14" s="5"/>
      <c r="Z14" s="5"/>
      <c r="AA14" s="5"/>
    </row>
    <row r="15" spans="1:27" ht="15">
      <c r="A15">
        <v>1958</v>
      </c>
      <c r="B15" s="5">
        <v>-1.71</v>
      </c>
      <c r="C15" s="5">
        <v>-1.98</v>
      </c>
      <c r="D15" s="5">
        <v>-1.85</v>
      </c>
      <c r="E15" s="5">
        <v>-4.59</v>
      </c>
      <c r="F15" s="5">
        <v>2.72</v>
      </c>
      <c r="G15" s="5">
        <v>2.8</v>
      </c>
      <c r="H15" s="5">
        <v>0.39</v>
      </c>
      <c r="I15" s="5">
        <v>0</v>
      </c>
      <c r="J15" s="5">
        <v>0.39</v>
      </c>
      <c r="K15" s="5">
        <v>0.31</v>
      </c>
      <c r="L15" s="5">
        <v>0.16</v>
      </c>
      <c r="M15" s="5">
        <v>-1.57</v>
      </c>
      <c r="N15" s="5">
        <v>1.71</v>
      </c>
      <c r="O15" s="5">
        <v>-0.11</v>
      </c>
      <c r="P15" s="5">
        <v>0.19</v>
      </c>
      <c r="Q15" s="5">
        <v>0.08</v>
      </c>
      <c r="R15" s="5">
        <v>0.18</v>
      </c>
      <c r="S15" s="5">
        <v>-3.01</v>
      </c>
      <c r="T15" s="5">
        <v>-1.23</v>
      </c>
      <c r="U15" s="5">
        <v>3.06</v>
      </c>
      <c r="V15" s="5">
        <v>1.4</v>
      </c>
      <c r="W15" s="5"/>
      <c r="X15" s="5"/>
      <c r="Y15" s="5"/>
      <c r="Z15" s="5"/>
      <c r="AA15" s="5"/>
    </row>
    <row r="16" spans="1:27" ht="15">
      <c r="A16">
        <v>1959</v>
      </c>
      <c r="B16" s="5">
        <v>7.6</v>
      </c>
      <c r="C16" s="5">
        <v>7.72</v>
      </c>
      <c r="D16" s="5">
        <v>7.66</v>
      </c>
      <c r="E16" s="5">
        <v>4.08</v>
      </c>
      <c r="F16" s="5">
        <v>3.58</v>
      </c>
      <c r="G16" s="5">
        <v>2.55</v>
      </c>
      <c r="H16" s="5">
        <v>0.12</v>
      </c>
      <c r="I16" s="5">
        <v>0</v>
      </c>
      <c r="J16" s="5">
        <v>0.12</v>
      </c>
      <c r="K16" s="5">
        <v>0.32</v>
      </c>
      <c r="L16" s="5">
        <v>3.99</v>
      </c>
      <c r="M16" s="5">
        <v>5.18</v>
      </c>
      <c r="N16" s="5">
        <v>-1.18</v>
      </c>
      <c r="O16" s="5">
        <v>-0.81</v>
      </c>
      <c r="P16" s="5">
        <v>0.19</v>
      </c>
      <c r="Q16" s="5">
        <v>3.34</v>
      </c>
      <c r="R16" s="5">
        <v>4.15</v>
      </c>
      <c r="S16" s="5">
        <v>5.92</v>
      </c>
      <c r="T16" s="5">
        <v>5</v>
      </c>
      <c r="U16" s="5">
        <v>-2.56</v>
      </c>
      <c r="V16" s="5">
        <v>-0.85</v>
      </c>
      <c r="W16" s="5"/>
      <c r="X16" s="5"/>
      <c r="Y16" s="5"/>
      <c r="Z16" s="5"/>
      <c r="AA16" s="5"/>
    </row>
    <row r="17" spans="1:27" ht="15">
      <c r="A17">
        <v>1960</v>
      </c>
      <c r="B17" s="5">
        <v>1.9</v>
      </c>
      <c r="C17" s="5">
        <v>2.25</v>
      </c>
      <c r="D17" s="5">
        <v>2.07</v>
      </c>
      <c r="E17" s="5">
        <v>0.16</v>
      </c>
      <c r="F17" s="5">
        <v>1.91</v>
      </c>
      <c r="G17" s="5">
        <v>3.19</v>
      </c>
      <c r="H17" s="5">
        <v>0.51</v>
      </c>
      <c r="I17" s="5">
        <v>0</v>
      </c>
      <c r="J17" s="5">
        <v>0.51</v>
      </c>
      <c r="K17" s="5">
        <v>0.31</v>
      </c>
      <c r="L17" s="5">
        <v>0.61</v>
      </c>
      <c r="M17" s="5">
        <v>-3.39</v>
      </c>
      <c r="N17" s="5">
        <v>3.99</v>
      </c>
      <c r="O17" s="5">
        <v>1.08</v>
      </c>
      <c r="P17" s="5">
        <v>0.19</v>
      </c>
      <c r="Q17" s="5">
        <v>1.47</v>
      </c>
      <c r="R17" s="5">
        <v>0.4</v>
      </c>
      <c r="S17" s="5">
        <v>-2.98</v>
      </c>
      <c r="T17" s="5">
        <v>-3.48</v>
      </c>
      <c r="U17" s="5">
        <v>4.46</v>
      </c>
      <c r="V17" s="5">
        <v>3.88</v>
      </c>
      <c r="W17" s="5"/>
      <c r="X17" s="5"/>
      <c r="Y17" s="5"/>
      <c r="Z17" s="5"/>
      <c r="AA17" s="5"/>
    </row>
    <row r="18" spans="1:27" ht="15">
      <c r="A18">
        <v>1961</v>
      </c>
      <c r="B18" s="5">
        <v>2.09</v>
      </c>
      <c r="C18" s="5">
        <v>2.01</v>
      </c>
      <c r="D18" s="5">
        <v>2.05</v>
      </c>
      <c r="E18" s="5">
        <v>-1.5</v>
      </c>
      <c r="F18" s="5">
        <v>3.54</v>
      </c>
      <c r="G18" s="5">
        <v>2.38</v>
      </c>
      <c r="H18" s="5">
        <v>0.55</v>
      </c>
      <c r="I18" s="5">
        <v>0</v>
      </c>
      <c r="J18" s="5">
        <v>0.55</v>
      </c>
      <c r="K18" s="5">
        <v>0.32</v>
      </c>
      <c r="L18" s="5">
        <v>1.95</v>
      </c>
      <c r="M18" s="5">
        <v>1.55</v>
      </c>
      <c r="N18" s="5">
        <v>0.39</v>
      </c>
      <c r="O18" s="5">
        <v>0.93</v>
      </c>
      <c r="P18" s="5">
        <v>0.19</v>
      </c>
      <c r="Q18" s="5">
        <v>2.7</v>
      </c>
      <c r="R18" s="5">
        <v>1.77</v>
      </c>
      <c r="S18" s="5">
        <v>0.94</v>
      </c>
      <c r="T18" s="5">
        <v>1.69</v>
      </c>
      <c r="U18" s="5">
        <v>1.74</v>
      </c>
      <c r="V18" s="5">
        <v>0.08</v>
      </c>
      <c r="W18" s="5"/>
      <c r="X18" s="5"/>
      <c r="Y18" s="5"/>
      <c r="Z18" s="5"/>
      <c r="AA18" s="5"/>
    </row>
    <row r="19" spans="1:27" ht="15">
      <c r="A19">
        <v>1962</v>
      </c>
      <c r="B19" s="5">
        <v>6.27</v>
      </c>
      <c r="C19" s="5">
        <v>6.07</v>
      </c>
      <c r="D19" s="5">
        <v>6.17</v>
      </c>
      <c r="E19" s="5">
        <v>1.77</v>
      </c>
      <c r="F19" s="5">
        <v>4.41</v>
      </c>
      <c r="G19" s="5">
        <v>3.06</v>
      </c>
      <c r="H19" s="5">
        <v>0.94</v>
      </c>
      <c r="I19" s="5">
        <v>0</v>
      </c>
      <c r="J19" s="5">
        <v>0.94</v>
      </c>
      <c r="K19" s="5">
        <v>0.32</v>
      </c>
      <c r="L19" s="5">
        <v>3.35</v>
      </c>
      <c r="M19" s="5">
        <v>1.97</v>
      </c>
      <c r="N19" s="5">
        <v>1.38</v>
      </c>
      <c r="O19" s="5">
        <v>1.02</v>
      </c>
      <c r="P19" s="5">
        <v>0.19</v>
      </c>
      <c r="Q19" s="5">
        <v>4.18</v>
      </c>
      <c r="R19" s="5">
        <v>3.16</v>
      </c>
      <c r="S19" s="5">
        <v>3.15</v>
      </c>
      <c r="T19" s="5">
        <v>1.7</v>
      </c>
      <c r="U19" s="5">
        <v>1.04</v>
      </c>
      <c r="V19" s="5">
        <v>1.46</v>
      </c>
      <c r="W19" s="5"/>
      <c r="X19" s="5"/>
      <c r="Y19" s="5"/>
      <c r="Z19" s="5"/>
      <c r="AA19" s="5"/>
    </row>
    <row r="20" spans="1:27" ht="15">
      <c r="A20">
        <v>1963</v>
      </c>
      <c r="B20" s="5">
        <v>4.46</v>
      </c>
      <c r="C20" s="5">
        <v>4.73</v>
      </c>
      <c r="D20" s="5">
        <v>4.6</v>
      </c>
      <c r="E20" s="5">
        <v>0.68</v>
      </c>
      <c r="F20" s="5">
        <v>3.91</v>
      </c>
      <c r="G20" s="5">
        <v>3.38</v>
      </c>
      <c r="H20" s="5">
        <v>0.22</v>
      </c>
      <c r="I20" s="5">
        <v>0</v>
      </c>
      <c r="J20" s="5">
        <v>0.22</v>
      </c>
      <c r="K20" s="5">
        <v>0.33</v>
      </c>
      <c r="L20" s="5">
        <v>2.89</v>
      </c>
      <c r="M20" s="5">
        <v>0.4</v>
      </c>
      <c r="N20" s="5">
        <v>2.49</v>
      </c>
      <c r="O20" s="5">
        <v>0.74</v>
      </c>
      <c r="P20" s="5">
        <v>0.19</v>
      </c>
      <c r="Q20" s="5">
        <v>3.49</v>
      </c>
      <c r="R20" s="5">
        <v>2.75</v>
      </c>
      <c r="S20" s="5">
        <v>0.23</v>
      </c>
      <c r="T20" s="5">
        <v>0.44</v>
      </c>
      <c r="U20" s="5">
        <v>3.25</v>
      </c>
      <c r="V20" s="5">
        <v>2.3</v>
      </c>
      <c r="W20" s="5"/>
      <c r="X20" s="5"/>
      <c r="Y20" s="5"/>
      <c r="Z20" s="5"/>
      <c r="AA20" s="5"/>
    </row>
    <row r="21" spans="1:27" ht="15">
      <c r="A21">
        <v>1964</v>
      </c>
      <c r="B21" s="5">
        <v>6.1</v>
      </c>
      <c r="C21" s="5">
        <v>5.81</v>
      </c>
      <c r="D21" s="5">
        <v>5.95</v>
      </c>
      <c r="E21" s="5">
        <v>2.84</v>
      </c>
      <c r="F21" s="5">
        <v>3.11</v>
      </c>
      <c r="G21" s="5">
        <v>3.66</v>
      </c>
      <c r="H21" s="5">
        <v>0.05</v>
      </c>
      <c r="I21" s="5">
        <v>0</v>
      </c>
      <c r="J21" s="5">
        <v>0.05</v>
      </c>
      <c r="K21" s="5">
        <v>0.33</v>
      </c>
      <c r="L21" s="5">
        <v>2.81</v>
      </c>
      <c r="M21" s="5">
        <v>1.38</v>
      </c>
      <c r="N21" s="5">
        <v>1.43</v>
      </c>
      <c r="O21" s="5">
        <v>0.95</v>
      </c>
      <c r="P21" s="5">
        <v>0.2</v>
      </c>
      <c r="Q21" s="5">
        <v>3.57</v>
      </c>
      <c r="R21" s="5">
        <v>2.61</v>
      </c>
      <c r="S21" s="5">
        <v>1.8</v>
      </c>
      <c r="T21" s="5">
        <v>1.28</v>
      </c>
      <c r="U21" s="5">
        <v>1.77</v>
      </c>
      <c r="V21" s="5">
        <v>1.34</v>
      </c>
      <c r="W21" s="5"/>
      <c r="X21" s="5"/>
      <c r="Y21" s="5"/>
      <c r="Z21" s="5"/>
      <c r="AA21" s="5"/>
    </row>
    <row r="22" spans="1:27" ht="15">
      <c r="A22">
        <v>1965</v>
      </c>
      <c r="B22" s="5">
        <v>6.92</v>
      </c>
      <c r="C22" s="5">
        <v>6.8</v>
      </c>
      <c r="D22" s="5">
        <v>6.86</v>
      </c>
      <c r="E22" s="5">
        <v>3.34</v>
      </c>
      <c r="F22" s="5">
        <v>3.52</v>
      </c>
      <c r="G22" s="5">
        <v>4.49</v>
      </c>
      <c r="H22" s="5">
        <v>-0.1</v>
      </c>
      <c r="I22" s="5">
        <v>0</v>
      </c>
      <c r="J22" s="5">
        <v>-0.1</v>
      </c>
      <c r="K22" s="5">
        <v>0.34</v>
      </c>
      <c r="L22" s="5">
        <v>3.19</v>
      </c>
      <c r="M22" s="5">
        <v>1.81</v>
      </c>
      <c r="N22" s="5">
        <v>1.38</v>
      </c>
      <c r="O22" s="5">
        <v>2.34</v>
      </c>
      <c r="P22" s="5">
        <v>0.21</v>
      </c>
      <c r="Q22" s="5">
        <v>5.05</v>
      </c>
      <c r="R22" s="5">
        <v>2.7</v>
      </c>
      <c r="S22" s="5">
        <v>2.5</v>
      </c>
      <c r="T22" s="5">
        <v>1.62</v>
      </c>
      <c r="U22" s="5">
        <v>2.54</v>
      </c>
      <c r="V22" s="5">
        <v>1.08</v>
      </c>
      <c r="W22" s="5"/>
      <c r="X22" s="5"/>
      <c r="Y22" s="5"/>
      <c r="Z22" s="5"/>
      <c r="AA22" s="5"/>
    </row>
    <row r="23" spans="1:27" ht="15">
      <c r="A23">
        <v>1966</v>
      </c>
      <c r="B23" s="5">
        <v>6.59</v>
      </c>
      <c r="C23" s="5">
        <v>5.91</v>
      </c>
      <c r="D23" s="5">
        <v>6.25</v>
      </c>
      <c r="E23" s="5">
        <v>2.57</v>
      </c>
      <c r="F23" s="5">
        <v>3.69</v>
      </c>
      <c r="G23" s="5">
        <v>5.57</v>
      </c>
      <c r="H23" s="5">
        <v>-0.02</v>
      </c>
      <c r="I23" s="5">
        <v>0</v>
      </c>
      <c r="J23" s="5">
        <v>-0.02</v>
      </c>
      <c r="K23" s="5">
        <v>0.33</v>
      </c>
      <c r="L23" s="5">
        <v>2.7</v>
      </c>
      <c r="M23" s="5">
        <v>-0.05</v>
      </c>
      <c r="N23" s="5">
        <v>2.76</v>
      </c>
      <c r="O23" s="5">
        <v>2.92</v>
      </c>
      <c r="P23" s="5">
        <v>0.22</v>
      </c>
      <c r="Q23" s="5">
        <v>4.98</v>
      </c>
      <c r="R23" s="5">
        <v>2.07</v>
      </c>
      <c r="S23" s="5">
        <v>0.04</v>
      </c>
      <c r="T23" s="5">
        <v>-0.08</v>
      </c>
      <c r="U23" s="5">
        <v>4.96</v>
      </c>
      <c r="V23" s="5">
        <v>2.16</v>
      </c>
      <c r="W23" s="5"/>
      <c r="X23" s="5"/>
      <c r="Y23" s="5"/>
      <c r="Z23" s="5"/>
      <c r="AA23" s="5"/>
    </row>
    <row r="24" spans="1:27" ht="15">
      <c r="A24">
        <v>1967</v>
      </c>
      <c r="B24" s="5">
        <v>2.04</v>
      </c>
      <c r="C24" s="5">
        <v>2.33</v>
      </c>
      <c r="D24" s="5">
        <v>2.19</v>
      </c>
      <c r="E24" s="5">
        <v>-0.28</v>
      </c>
      <c r="F24" s="5">
        <v>2.46</v>
      </c>
      <c r="G24" s="5">
        <v>5.81</v>
      </c>
      <c r="H24" s="5">
        <v>0.16</v>
      </c>
      <c r="I24" s="5">
        <v>0</v>
      </c>
      <c r="J24" s="5">
        <v>0.16</v>
      </c>
      <c r="K24" s="5">
        <v>0.33</v>
      </c>
      <c r="L24" s="5">
        <v>0.35</v>
      </c>
      <c r="M24" s="5">
        <v>-2.5</v>
      </c>
      <c r="N24" s="5">
        <v>2.84</v>
      </c>
      <c r="O24" s="5">
        <v>0.98</v>
      </c>
      <c r="P24" s="5">
        <v>0.21</v>
      </c>
      <c r="Q24" s="5">
        <v>1.12</v>
      </c>
      <c r="R24" s="5">
        <v>0.14</v>
      </c>
      <c r="S24" s="5">
        <v>-3.48</v>
      </c>
      <c r="T24" s="5">
        <v>-2.23</v>
      </c>
      <c r="U24" s="5">
        <v>4.6</v>
      </c>
      <c r="V24" s="5">
        <v>2.36</v>
      </c>
      <c r="W24" s="5"/>
      <c r="X24" s="5"/>
      <c r="Y24" s="5"/>
      <c r="Z24" s="5"/>
      <c r="AA24" s="5"/>
    </row>
    <row r="25" spans="1:27" ht="15">
      <c r="A25">
        <v>1968</v>
      </c>
      <c r="B25" s="5">
        <v>4.93</v>
      </c>
      <c r="C25" s="5">
        <v>5</v>
      </c>
      <c r="D25" s="5">
        <v>4.96</v>
      </c>
      <c r="E25" s="5">
        <v>1.49</v>
      </c>
      <c r="F25" s="5">
        <v>3.47</v>
      </c>
      <c r="G25" s="5">
        <v>4.76</v>
      </c>
      <c r="H25" s="5">
        <v>-0.23</v>
      </c>
      <c r="I25" s="5">
        <v>0</v>
      </c>
      <c r="J25" s="5">
        <v>-0.23</v>
      </c>
      <c r="K25" s="5">
        <v>0.32</v>
      </c>
      <c r="L25" s="5">
        <v>2.56</v>
      </c>
      <c r="M25" s="5">
        <v>-0.32</v>
      </c>
      <c r="N25" s="5">
        <v>2.88</v>
      </c>
      <c r="O25" s="5">
        <v>1.06</v>
      </c>
      <c r="P25" s="5">
        <v>0.22</v>
      </c>
      <c r="Q25" s="5">
        <v>3.39</v>
      </c>
      <c r="R25" s="5">
        <v>2.33</v>
      </c>
      <c r="S25" s="5">
        <v>-0.38</v>
      </c>
      <c r="T25" s="5">
        <v>-0.31</v>
      </c>
      <c r="U25" s="5">
        <v>3.76</v>
      </c>
      <c r="V25" s="5">
        <v>2.64</v>
      </c>
      <c r="W25" s="5"/>
      <c r="X25" s="5"/>
      <c r="Y25" s="5"/>
      <c r="Z25" s="5"/>
      <c r="AA25" s="5"/>
    </row>
    <row r="26" spans="1:27" ht="15">
      <c r="A26">
        <v>1969</v>
      </c>
      <c r="B26" s="5">
        <v>3.02</v>
      </c>
      <c r="C26" s="5">
        <v>3.25</v>
      </c>
      <c r="D26" s="5">
        <v>3.13</v>
      </c>
      <c r="E26" s="5">
        <v>2.51</v>
      </c>
      <c r="F26" s="5">
        <v>0.63</v>
      </c>
      <c r="G26" s="5">
        <v>4.76</v>
      </c>
      <c r="H26" s="5">
        <v>0.35</v>
      </c>
      <c r="I26" s="5">
        <v>0</v>
      </c>
      <c r="J26" s="5">
        <v>0.35</v>
      </c>
      <c r="K26" s="5">
        <v>0.31</v>
      </c>
      <c r="L26" s="5">
        <v>-0.31</v>
      </c>
      <c r="M26" s="5">
        <v>-0.51</v>
      </c>
      <c r="N26" s="5">
        <v>0.2</v>
      </c>
      <c r="O26" s="5">
        <v>1.99</v>
      </c>
      <c r="P26" s="5">
        <v>0.22</v>
      </c>
      <c r="Q26" s="5">
        <v>1.23</v>
      </c>
      <c r="R26" s="5">
        <v>-0.75</v>
      </c>
      <c r="S26" s="5">
        <v>-0.04</v>
      </c>
      <c r="T26" s="5">
        <v>-0.65</v>
      </c>
      <c r="U26" s="5">
        <v>1.28</v>
      </c>
      <c r="V26" s="5">
        <v>-0.1</v>
      </c>
      <c r="W26" s="5"/>
      <c r="X26" s="5"/>
      <c r="Y26" s="5"/>
      <c r="Z26" s="5"/>
      <c r="AA26" s="5"/>
    </row>
    <row r="27" spans="1:27" ht="15">
      <c r="A27">
        <v>1970</v>
      </c>
      <c r="B27" s="5">
        <v>-0.05</v>
      </c>
      <c r="C27" s="5">
        <v>-0.49</v>
      </c>
      <c r="D27" s="5">
        <v>-0.27</v>
      </c>
      <c r="E27" s="5">
        <v>-2</v>
      </c>
      <c r="F27" s="5">
        <v>1.74</v>
      </c>
      <c r="G27" s="5">
        <v>4.57</v>
      </c>
      <c r="H27" s="5">
        <v>0.45</v>
      </c>
      <c r="I27" s="5">
        <v>0</v>
      </c>
      <c r="J27" s="5">
        <v>0.45</v>
      </c>
      <c r="K27" s="5">
        <v>0.3</v>
      </c>
      <c r="L27" s="5">
        <v>-0.54</v>
      </c>
      <c r="M27" s="5">
        <v>-2.99</v>
      </c>
      <c r="N27" s="5">
        <v>2.46</v>
      </c>
      <c r="O27" s="5">
        <v>1.57</v>
      </c>
      <c r="P27" s="5">
        <v>0.22</v>
      </c>
      <c r="Q27" s="5">
        <v>0.69</v>
      </c>
      <c r="R27" s="5">
        <v>-0.88</v>
      </c>
      <c r="S27" s="5">
        <v>-4.21</v>
      </c>
      <c r="T27" s="5">
        <v>-2.66</v>
      </c>
      <c r="U27" s="5">
        <v>4.92</v>
      </c>
      <c r="V27" s="5">
        <v>1.77</v>
      </c>
      <c r="W27" s="5"/>
      <c r="X27" s="5"/>
      <c r="Y27" s="5"/>
      <c r="Z27" s="5"/>
      <c r="AA27" s="5"/>
    </row>
    <row r="28" spans="1:27" ht="15">
      <c r="A28">
        <v>1971</v>
      </c>
      <c r="B28" s="5">
        <v>3.71</v>
      </c>
      <c r="C28" s="5">
        <v>3.28</v>
      </c>
      <c r="D28" s="5">
        <v>3.5</v>
      </c>
      <c r="E28" s="5">
        <v>-0.26</v>
      </c>
      <c r="F28" s="5">
        <v>3.75</v>
      </c>
      <c r="G28" s="5">
        <v>4.01</v>
      </c>
      <c r="H28" s="5">
        <v>-0.29</v>
      </c>
      <c r="I28" s="5">
        <v>0</v>
      </c>
      <c r="J28" s="5">
        <v>-0.29</v>
      </c>
      <c r="K28" s="5">
        <v>0.31</v>
      </c>
      <c r="L28" s="5">
        <v>2.68</v>
      </c>
      <c r="M28" s="5">
        <v>0.43</v>
      </c>
      <c r="N28" s="5">
        <v>2.24</v>
      </c>
      <c r="O28" s="5">
        <v>1.07</v>
      </c>
      <c r="P28" s="5">
        <v>0.21</v>
      </c>
      <c r="Q28" s="5">
        <v>3.52</v>
      </c>
      <c r="R28" s="5">
        <v>2.45</v>
      </c>
      <c r="S28" s="5">
        <v>-0.23</v>
      </c>
      <c r="T28" s="5">
        <v>0.61</v>
      </c>
      <c r="U28" s="5">
        <v>3.72</v>
      </c>
      <c r="V28" s="5">
        <v>1.84</v>
      </c>
      <c r="W28" s="5"/>
      <c r="X28" s="5"/>
      <c r="Y28" s="5"/>
      <c r="Z28" s="5"/>
      <c r="AA28" s="5"/>
    </row>
    <row r="29" spans="1:27" ht="15">
      <c r="A29">
        <v>1972</v>
      </c>
      <c r="B29" s="5">
        <v>6.29</v>
      </c>
      <c r="C29" s="5">
        <v>6.65</v>
      </c>
      <c r="D29" s="5">
        <v>6.47</v>
      </c>
      <c r="E29" s="5">
        <v>3.08</v>
      </c>
      <c r="F29" s="5">
        <v>3.38</v>
      </c>
      <c r="G29" s="5">
        <v>3.69</v>
      </c>
      <c r="H29" s="5">
        <v>0.04</v>
      </c>
      <c r="I29" s="5">
        <v>0</v>
      </c>
      <c r="J29" s="5">
        <v>0.04</v>
      </c>
      <c r="K29" s="5">
        <v>0.31</v>
      </c>
      <c r="L29" s="5">
        <v>3.16</v>
      </c>
      <c r="M29" s="5">
        <v>1.77</v>
      </c>
      <c r="N29" s="5">
        <v>1.39</v>
      </c>
      <c r="O29" s="5">
        <v>2.65</v>
      </c>
      <c r="P29" s="5">
        <v>0.22</v>
      </c>
      <c r="Q29" s="5">
        <v>5.24</v>
      </c>
      <c r="R29" s="5">
        <v>2.58</v>
      </c>
      <c r="S29" s="5">
        <v>3.52</v>
      </c>
      <c r="T29" s="5">
        <v>1.28</v>
      </c>
      <c r="U29" s="5">
        <v>1.71</v>
      </c>
      <c r="V29" s="5">
        <v>1.29</v>
      </c>
      <c r="W29" s="5"/>
      <c r="X29" s="5"/>
      <c r="Y29" s="5"/>
      <c r="Z29" s="5"/>
      <c r="AA29" s="5"/>
    </row>
    <row r="30" spans="1:27" ht="15">
      <c r="A30">
        <v>1973</v>
      </c>
      <c r="B30" s="5">
        <v>6.69</v>
      </c>
      <c r="C30" s="5">
        <v>6.86</v>
      </c>
      <c r="D30" s="5">
        <v>6.78</v>
      </c>
      <c r="E30" s="5">
        <v>3.75</v>
      </c>
      <c r="F30" s="5">
        <v>3.04</v>
      </c>
      <c r="G30" s="5">
        <v>5.08</v>
      </c>
      <c r="H30" s="5">
        <v>-0.18</v>
      </c>
      <c r="I30" s="5">
        <v>0</v>
      </c>
      <c r="J30" s="5">
        <v>-0.18</v>
      </c>
      <c r="K30" s="5">
        <v>0.31</v>
      </c>
      <c r="L30" s="5">
        <v>2.76</v>
      </c>
      <c r="M30" s="5">
        <v>1.3</v>
      </c>
      <c r="N30" s="5">
        <v>1.46</v>
      </c>
      <c r="O30" s="5">
        <v>4.15</v>
      </c>
      <c r="P30" s="5">
        <v>0.23</v>
      </c>
      <c r="Q30" s="5">
        <v>5.96</v>
      </c>
      <c r="R30" s="5">
        <v>1.83</v>
      </c>
      <c r="S30" s="5">
        <v>1.6</v>
      </c>
      <c r="T30" s="5">
        <v>1.22</v>
      </c>
      <c r="U30" s="5">
        <v>4.38</v>
      </c>
      <c r="V30" s="5">
        <v>0.61</v>
      </c>
      <c r="W30" s="5"/>
      <c r="X30" s="5"/>
      <c r="Y30" s="5"/>
      <c r="Z30" s="5"/>
      <c r="AA30" s="5"/>
    </row>
    <row r="31" spans="1:27" ht="15">
      <c r="A31">
        <v>1974</v>
      </c>
      <c r="B31" s="5">
        <v>-1.54</v>
      </c>
      <c r="C31" s="5">
        <v>-1.6</v>
      </c>
      <c r="D31" s="5">
        <v>-1.57</v>
      </c>
      <c r="E31" s="5">
        <v>0.18</v>
      </c>
      <c r="F31" s="5">
        <v>-1.76</v>
      </c>
      <c r="G31" s="5">
        <v>5.07</v>
      </c>
      <c r="H31" s="5">
        <v>0.64</v>
      </c>
      <c r="I31" s="5">
        <v>0</v>
      </c>
      <c r="J31" s="5">
        <v>0.64</v>
      </c>
      <c r="K31" s="5">
        <v>0.3</v>
      </c>
      <c r="L31" s="5">
        <v>-3.66</v>
      </c>
      <c r="M31" s="5">
        <v>-3.78</v>
      </c>
      <c r="N31" s="5">
        <v>0.13</v>
      </c>
      <c r="O31" s="5">
        <v>3.08</v>
      </c>
      <c r="P31" s="5">
        <v>0.22</v>
      </c>
      <c r="Q31" s="5">
        <v>-1.26</v>
      </c>
      <c r="R31" s="5">
        <v>-4.36</v>
      </c>
      <c r="S31" s="5">
        <v>-4.42</v>
      </c>
      <c r="T31" s="5">
        <v>-3.6</v>
      </c>
      <c r="U31" s="5">
        <v>3.16</v>
      </c>
      <c r="V31" s="5">
        <v>-0.74</v>
      </c>
      <c r="W31" s="5"/>
      <c r="X31" s="5"/>
      <c r="Y31" s="5"/>
      <c r="Z31" s="5"/>
      <c r="AA31" s="5"/>
    </row>
    <row r="32" spans="1:27" ht="15">
      <c r="A32">
        <v>1975</v>
      </c>
      <c r="B32" s="5">
        <v>-0.97</v>
      </c>
      <c r="C32" s="5">
        <v>-1.39</v>
      </c>
      <c r="D32" s="5">
        <v>-1.18</v>
      </c>
      <c r="E32" s="5">
        <v>-4.42</v>
      </c>
      <c r="F32" s="5">
        <v>3.24</v>
      </c>
      <c r="G32" s="5">
        <v>3.44</v>
      </c>
      <c r="H32" s="5">
        <v>0.04</v>
      </c>
      <c r="I32" s="5">
        <v>0</v>
      </c>
      <c r="J32" s="5">
        <v>0.04</v>
      </c>
      <c r="K32" s="5">
        <v>0.32</v>
      </c>
      <c r="L32" s="5">
        <v>0.79</v>
      </c>
      <c r="M32" s="5">
        <v>-1.78</v>
      </c>
      <c r="N32" s="5">
        <v>2.56</v>
      </c>
      <c r="O32" s="5">
        <v>-1.85</v>
      </c>
      <c r="P32" s="5">
        <v>0.22</v>
      </c>
      <c r="Q32" s="5">
        <v>-0.67</v>
      </c>
      <c r="R32" s="5">
        <v>1.19</v>
      </c>
      <c r="S32" s="5">
        <v>-2.34</v>
      </c>
      <c r="T32" s="5">
        <v>-1.63</v>
      </c>
      <c r="U32" s="5">
        <v>1.66</v>
      </c>
      <c r="V32" s="5">
        <v>2.8</v>
      </c>
      <c r="W32" s="5"/>
      <c r="X32" s="5"/>
      <c r="Y32" s="5"/>
      <c r="Z32" s="5"/>
      <c r="AA32" s="5"/>
    </row>
    <row r="33" spans="1:27" ht="15">
      <c r="A33">
        <v>1976</v>
      </c>
      <c r="B33" s="5">
        <v>6.51</v>
      </c>
      <c r="C33" s="5">
        <v>6.12</v>
      </c>
      <c r="D33" s="5">
        <v>6.32</v>
      </c>
      <c r="E33" s="5">
        <v>3.26</v>
      </c>
      <c r="F33" s="5">
        <v>3.06</v>
      </c>
      <c r="G33" s="5">
        <v>2.95</v>
      </c>
      <c r="H33" s="5">
        <v>-0.26</v>
      </c>
      <c r="I33" s="5">
        <v>0</v>
      </c>
      <c r="J33" s="5">
        <v>-0.26</v>
      </c>
      <c r="K33" s="5">
        <v>0.32</v>
      </c>
      <c r="L33" s="5">
        <v>3.34</v>
      </c>
      <c r="M33" s="5">
        <v>2.22</v>
      </c>
      <c r="N33" s="5">
        <v>1.12</v>
      </c>
      <c r="O33" s="5">
        <v>-0.45</v>
      </c>
      <c r="P33" s="5">
        <v>0.22</v>
      </c>
      <c r="Q33" s="5">
        <v>2.98</v>
      </c>
      <c r="R33" s="5">
        <v>3.43</v>
      </c>
      <c r="S33" s="5">
        <v>2.48</v>
      </c>
      <c r="T33" s="5">
        <v>2.14</v>
      </c>
      <c r="U33" s="5">
        <v>0.51</v>
      </c>
      <c r="V33" s="5">
        <v>1.29</v>
      </c>
      <c r="W33" s="5"/>
      <c r="X33" s="5"/>
      <c r="Y33" s="5"/>
      <c r="Z33" s="5"/>
      <c r="AA33" s="5"/>
    </row>
    <row r="34" spans="1:27" ht="15">
      <c r="A34">
        <v>1977</v>
      </c>
      <c r="B34" s="5">
        <v>5.53</v>
      </c>
      <c r="C34" s="5">
        <v>5.75</v>
      </c>
      <c r="D34" s="5">
        <v>5.64</v>
      </c>
      <c r="E34" s="5">
        <v>3.77</v>
      </c>
      <c r="F34" s="5">
        <v>1.87</v>
      </c>
      <c r="G34" s="5">
        <v>3.61</v>
      </c>
      <c r="H34" s="5">
        <v>0.02</v>
      </c>
      <c r="I34" s="5">
        <v>0</v>
      </c>
      <c r="J34" s="5">
        <v>0.02</v>
      </c>
      <c r="K34" s="5">
        <v>0.33</v>
      </c>
      <c r="L34" s="5">
        <v>1.9</v>
      </c>
      <c r="M34" s="5">
        <v>0.09</v>
      </c>
      <c r="N34" s="5">
        <v>1.82</v>
      </c>
      <c r="O34" s="5">
        <v>1</v>
      </c>
      <c r="P34" s="5">
        <v>0.23</v>
      </c>
      <c r="Q34" s="5">
        <v>2.67</v>
      </c>
      <c r="R34" s="5">
        <v>1.67</v>
      </c>
      <c r="S34" s="5">
        <v>0.74</v>
      </c>
      <c r="T34" s="5">
        <v>-0.11</v>
      </c>
      <c r="U34" s="5">
        <v>1.93</v>
      </c>
      <c r="V34" s="5">
        <v>1.78</v>
      </c>
      <c r="W34" s="5"/>
      <c r="X34" s="5"/>
      <c r="Y34" s="5"/>
      <c r="Z34" s="5"/>
      <c r="AA34" s="5"/>
    </row>
    <row r="35" spans="1:27" ht="15">
      <c r="A35">
        <v>1978</v>
      </c>
      <c r="B35" s="5">
        <v>6.14</v>
      </c>
      <c r="C35" s="5">
        <v>6.1</v>
      </c>
      <c r="D35" s="5">
        <v>6.12</v>
      </c>
      <c r="E35" s="5">
        <v>5</v>
      </c>
      <c r="F35" s="5">
        <v>1.12</v>
      </c>
      <c r="G35" s="5">
        <v>4.23</v>
      </c>
      <c r="H35" s="5">
        <v>0.12</v>
      </c>
      <c r="I35" s="5">
        <v>0</v>
      </c>
      <c r="J35" s="5">
        <v>0.12</v>
      </c>
      <c r="K35" s="5">
        <v>0.33</v>
      </c>
      <c r="L35" s="5">
        <v>1.29</v>
      </c>
      <c r="M35" s="5">
        <v>1.39</v>
      </c>
      <c r="N35" s="5">
        <v>-0.1</v>
      </c>
      <c r="O35" s="5">
        <v>1.78</v>
      </c>
      <c r="P35" s="5">
        <v>0.24</v>
      </c>
      <c r="Q35" s="5">
        <v>2.65</v>
      </c>
      <c r="R35" s="5">
        <v>0.87</v>
      </c>
      <c r="S35" s="5">
        <v>1.26</v>
      </c>
      <c r="T35" s="5">
        <v>1.43</v>
      </c>
      <c r="U35" s="5">
        <v>1.4</v>
      </c>
      <c r="V35" s="5">
        <v>-0.55</v>
      </c>
      <c r="W35" s="5"/>
      <c r="X35" s="5"/>
      <c r="Y35" s="5"/>
      <c r="Z35" s="5"/>
      <c r="AA35" s="5"/>
    </row>
    <row r="36" spans="1:27" ht="15">
      <c r="A36">
        <v>1979</v>
      </c>
      <c r="B36" s="5">
        <v>3.41</v>
      </c>
      <c r="C36" s="5">
        <v>2.49</v>
      </c>
      <c r="D36" s="5">
        <v>2.95</v>
      </c>
      <c r="E36" s="5">
        <v>3.32</v>
      </c>
      <c r="F36" s="5">
        <v>-0.36</v>
      </c>
      <c r="G36" s="5">
        <v>5.24</v>
      </c>
      <c r="H36" s="5">
        <v>-0.31</v>
      </c>
      <c r="I36" s="5">
        <v>0.09</v>
      </c>
      <c r="J36" s="5">
        <v>-0.15</v>
      </c>
      <c r="K36" s="5">
        <v>0.31</v>
      </c>
      <c r="L36" s="5">
        <v>-0.85</v>
      </c>
      <c r="M36" s="5">
        <v>-2.23</v>
      </c>
      <c r="N36" s="5">
        <v>1.38</v>
      </c>
      <c r="O36" s="5">
        <v>2.27</v>
      </c>
      <c r="P36" s="5">
        <v>0.24</v>
      </c>
      <c r="Q36" s="5">
        <v>0.88</v>
      </c>
      <c r="R36" s="5">
        <v>-1.38</v>
      </c>
      <c r="S36" s="5">
        <v>-2.39</v>
      </c>
      <c r="T36" s="5">
        <v>-2.18</v>
      </c>
      <c r="U36" s="5">
        <v>3.29</v>
      </c>
      <c r="V36" s="5">
        <v>0.8</v>
      </c>
      <c r="W36" s="5"/>
      <c r="X36" s="5"/>
      <c r="Y36" s="5"/>
      <c r="Z36" s="5"/>
      <c r="AA36" s="5"/>
    </row>
    <row r="37" spans="1:27" ht="15">
      <c r="A37">
        <v>1980</v>
      </c>
      <c r="B37" s="5">
        <v>-0.95</v>
      </c>
      <c r="C37" s="5">
        <v>-0.79</v>
      </c>
      <c r="D37" s="5">
        <v>-0.87</v>
      </c>
      <c r="E37" s="5">
        <v>-0.88</v>
      </c>
      <c r="F37" s="5">
        <v>0</v>
      </c>
      <c r="G37" s="5">
        <v>4.98</v>
      </c>
      <c r="H37" s="5">
        <v>0.31</v>
      </c>
      <c r="I37" s="5">
        <v>0.32</v>
      </c>
      <c r="J37" s="5">
        <v>0.32</v>
      </c>
      <c r="K37" s="5">
        <v>0.31</v>
      </c>
      <c r="L37" s="5">
        <v>-2.01</v>
      </c>
      <c r="M37" s="5">
        <v>-1.56</v>
      </c>
      <c r="N37" s="5">
        <v>-0.45</v>
      </c>
      <c r="O37" s="5">
        <v>0.4</v>
      </c>
      <c r="P37" s="5">
        <v>0.23</v>
      </c>
      <c r="Q37" s="5">
        <v>-1.7</v>
      </c>
      <c r="R37" s="5">
        <v>-2.1</v>
      </c>
      <c r="S37" s="5">
        <v>-2.42</v>
      </c>
      <c r="T37" s="5">
        <v>-1.31</v>
      </c>
      <c r="U37" s="5">
        <v>0.7</v>
      </c>
      <c r="V37" s="5">
        <v>-0.8</v>
      </c>
      <c r="W37" s="5"/>
      <c r="X37" s="5"/>
      <c r="Y37" s="5"/>
      <c r="Z37" s="5"/>
      <c r="AA37" s="5"/>
    </row>
    <row r="38" spans="1:27" ht="15">
      <c r="A38">
        <v>1981</v>
      </c>
      <c r="B38" s="5">
        <v>2.91</v>
      </c>
      <c r="C38" s="5">
        <v>3.44</v>
      </c>
      <c r="D38" s="5">
        <v>3.18</v>
      </c>
      <c r="E38" s="5">
        <v>0.68</v>
      </c>
      <c r="F38" s="5">
        <v>2.5</v>
      </c>
      <c r="G38" s="5">
        <v>4.27</v>
      </c>
      <c r="H38" s="5">
        <v>0.73</v>
      </c>
      <c r="I38" s="5">
        <v>0.35</v>
      </c>
      <c r="J38" s="5">
        <v>0.35</v>
      </c>
      <c r="K38" s="5">
        <v>0.32</v>
      </c>
      <c r="L38" s="5">
        <v>1.13</v>
      </c>
      <c r="M38" s="5">
        <v>0.54</v>
      </c>
      <c r="N38" s="5">
        <v>0.6</v>
      </c>
      <c r="O38" s="5">
        <v>2.6</v>
      </c>
      <c r="P38" s="5">
        <v>0.22</v>
      </c>
      <c r="Q38" s="5">
        <v>3.16</v>
      </c>
      <c r="R38" s="5">
        <v>0.56</v>
      </c>
      <c r="S38" s="5">
        <v>0.64</v>
      </c>
      <c r="T38" s="5">
        <v>0.51</v>
      </c>
      <c r="U38" s="5">
        <v>2.52</v>
      </c>
      <c r="V38" s="5">
        <v>0.05</v>
      </c>
      <c r="W38" s="5"/>
      <c r="X38" s="5"/>
      <c r="Y38" s="5"/>
      <c r="Z38" s="5"/>
      <c r="AA38" s="5"/>
    </row>
    <row r="39" spans="1:27" ht="15">
      <c r="A39">
        <v>1982</v>
      </c>
      <c r="B39" s="5">
        <v>-3.04</v>
      </c>
      <c r="C39" s="5">
        <v>-1.82</v>
      </c>
      <c r="D39" s="5">
        <v>-2.43</v>
      </c>
      <c r="E39" s="5">
        <v>-2.28</v>
      </c>
      <c r="F39" s="5">
        <v>-0.15</v>
      </c>
      <c r="G39" s="5">
        <v>3.93</v>
      </c>
      <c r="H39" s="5">
        <v>1.02</v>
      </c>
      <c r="I39" s="5">
        <v>0.92</v>
      </c>
      <c r="J39" s="5">
        <v>0.92</v>
      </c>
      <c r="K39" s="5">
        <v>0.32</v>
      </c>
      <c r="L39" s="5">
        <v>-2.76</v>
      </c>
      <c r="M39" s="5">
        <v>-3.08</v>
      </c>
      <c r="N39" s="5">
        <v>0.32</v>
      </c>
      <c r="O39" s="5">
        <v>1.79</v>
      </c>
      <c r="P39" s="5">
        <v>0.22</v>
      </c>
      <c r="Q39" s="5">
        <v>-1.37</v>
      </c>
      <c r="R39" s="5">
        <v>-3.16</v>
      </c>
      <c r="S39" s="5">
        <v>-3.72</v>
      </c>
      <c r="T39" s="5">
        <v>-2.9</v>
      </c>
      <c r="U39" s="5">
        <v>2.35</v>
      </c>
      <c r="V39" s="5">
        <v>-0.25</v>
      </c>
      <c r="W39" s="5"/>
      <c r="X39" s="5"/>
      <c r="Y39" s="5"/>
      <c r="Z39" s="5"/>
      <c r="AA39" s="5"/>
    </row>
    <row r="40" spans="1:27" ht="15">
      <c r="A40">
        <v>1983</v>
      </c>
      <c r="B40" s="5">
        <v>5.33</v>
      </c>
      <c r="C40" s="5">
        <v>3.64</v>
      </c>
      <c r="D40" s="5">
        <v>4.49</v>
      </c>
      <c r="E40" s="5">
        <v>1.74</v>
      </c>
      <c r="F40" s="5">
        <v>2.73</v>
      </c>
      <c r="G40" s="5">
        <v>2.29</v>
      </c>
      <c r="H40" s="5">
        <v>0.42</v>
      </c>
      <c r="I40" s="5">
        <v>0.74</v>
      </c>
      <c r="J40" s="5">
        <v>0.74</v>
      </c>
      <c r="K40" s="5">
        <v>0.33</v>
      </c>
      <c r="L40" s="5">
        <v>2.06</v>
      </c>
      <c r="M40" s="5">
        <v>4.05</v>
      </c>
      <c r="N40" s="5">
        <v>-1.97</v>
      </c>
      <c r="O40" s="5">
        <v>2.33</v>
      </c>
      <c r="P40" s="5">
        <v>0.22</v>
      </c>
      <c r="Q40" s="5">
        <v>3.89</v>
      </c>
      <c r="R40" s="5">
        <v>1.55</v>
      </c>
      <c r="S40" s="5">
        <v>4.84</v>
      </c>
      <c r="T40" s="5">
        <v>3.82</v>
      </c>
      <c r="U40" s="5">
        <v>-0.94</v>
      </c>
      <c r="V40" s="5">
        <v>-2.26</v>
      </c>
      <c r="W40" s="5"/>
      <c r="X40" s="5"/>
      <c r="Y40" s="5"/>
      <c r="Z40" s="5"/>
      <c r="AA40" s="5"/>
    </row>
    <row r="41" spans="1:27" ht="15">
      <c r="A41">
        <v>1984</v>
      </c>
      <c r="B41" s="5">
        <v>8.44</v>
      </c>
      <c r="C41" s="5">
        <v>9.15</v>
      </c>
      <c r="D41" s="5">
        <v>8.79</v>
      </c>
      <c r="E41" s="5">
        <v>5.68</v>
      </c>
      <c r="F41" s="5">
        <v>3.12</v>
      </c>
      <c r="G41" s="5">
        <v>4.71</v>
      </c>
      <c r="H41" s="5">
        <v>0.12</v>
      </c>
      <c r="I41" s="5">
        <v>0.11</v>
      </c>
      <c r="J41" s="5">
        <v>0.11</v>
      </c>
      <c r="K41" s="5">
        <v>0.34</v>
      </c>
      <c r="L41" s="5">
        <v>3.37</v>
      </c>
      <c r="M41" s="5">
        <v>2.22</v>
      </c>
      <c r="N41" s="5">
        <v>1.13</v>
      </c>
      <c r="O41" s="5">
        <v>2.76</v>
      </c>
      <c r="P41" s="5">
        <v>0.23</v>
      </c>
      <c r="Q41" s="5">
        <v>5.49</v>
      </c>
      <c r="R41" s="5">
        <v>2.73</v>
      </c>
      <c r="S41" s="5">
        <v>3.2</v>
      </c>
      <c r="T41" s="5">
        <v>1.93</v>
      </c>
      <c r="U41" s="5">
        <v>2.29</v>
      </c>
      <c r="V41" s="5">
        <v>0.79</v>
      </c>
      <c r="W41" s="5"/>
      <c r="X41" s="5"/>
      <c r="Y41" s="5"/>
      <c r="Z41" s="5"/>
      <c r="AA41" s="5"/>
    </row>
    <row r="42" spans="1:27" ht="15">
      <c r="A42">
        <v>1985</v>
      </c>
      <c r="B42" s="5">
        <v>4.51</v>
      </c>
      <c r="C42" s="5">
        <v>4.22</v>
      </c>
      <c r="D42" s="5">
        <v>4.36</v>
      </c>
      <c r="E42" s="5">
        <v>2.3</v>
      </c>
      <c r="F42" s="5">
        <v>2.07</v>
      </c>
      <c r="G42" s="5">
        <v>4.71</v>
      </c>
      <c r="H42" s="5">
        <v>0.24</v>
      </c>
      <c r="I42" s="5">
        <v>0.45</v>
      </c>
      <c r="J42" s="5">
        <v>0.45</v>
      </c>
      <c r="K42" s="5">
        <v>0.33</v>
      </c>
      <c r="L42" s="5">
        <v>0.97</v>
      </c>
      <c r="M42" s="5">
        <v>-1.55</v>
      </c>
      <c r="N42" s="5">
        <v>2.51</v>
      </c>
      <c r="O42" s="5">
        <v>2.68</v>
      </c>
      <c r="P42" s="5">
        <v>0.23</v>
      </c>
      <c r="Q42" s="5">
        <v>3.02</v>
      </c>
      <c r="R42" s="5">
        <v>0.34</v>
      </c>
      <c r="S42" s="5">
        <v>-1.5</v>
      </c>
      <c r="T42" s="5">
        <v>-1.56</v>
      </c>
      <c r="U42" s="5">
        <v>4.51</v>
      </c>
      <c r="V42" s="5">
        <v>1.89</v>
      </c>
      <c r="W42" s="5"/>
      <c r="X42" s="5"/>
      <c r="Y42" s="5"/>
      <c r="Z42" s="5"/>
      <c r="AA42" s="5"/>
    </row>
    <row r="43" spans="1:27" ht="15">
      <c r="A43">
        <v>1986</v>
      </c>
      <c r="B43" s="5">
        <v>3.6</v>
      </c>
      <c r="C43" s="5">
        <v>2.94</v>
      </c>
      <c r="D43" s="5">
        <v>3.27</v>
      </c>
      <c r="E43" s="5">
        <v>0.79</v>
      </c>
      <c r="F43" s="5">
        <v>2.48</v>
      </c>
      <c r="G43" s="5">
        <v>4.04</v>
      </c>
      <c r="H43" s="5">
        <v>0.43</v>
      </c>
      <c r="I43" s="5">
        <v>0.35</v>
      </c>
      <c r="J43" s="5">
        <v>0.35</v>
      </c>
      <c r="K43" s="5">
        <v>0.32</v>
      </c>
      <c r="L43" s="5">
        <v>1.2</v>
      </c>
      <c r="M43" s="5">
        <v>0.62</v>
      </c>
      <c r="N43" s="5">
        <v>0.58</v>
      </c>
      <c r="O43" s="5">
        <v>-0.03</v>
      </c>
      <c r="P43" s="5">
        <v>0.24</v>
      </c>
      <c r="Q43" s="5">
        <v>1.18</v>
      </c>
      <c r="R43" s="5">
        <v>1.21</v>
      </c>
      <c r="S43" s="5">
        <v>0.4</v>
      </c>
      <c r="T43" s="5">
        <v>0.7</v>
      </c>
      <c r="U43" s="5">
        <v>0.78</v>
      </c>
      <c r="V43" s="5">
        <v>0.52</v>
      </c>
      <c r="W43" s="5"/>
      <c r="X43" s="5"/>
      <c r="Y43" s="5"/>
      <c r="Z43" s="5"/>
      <c r="AA43" s="5"/>
    </row>
    <row r="44" spans="1:27" ht="15">
      <c r="A44">
        <v>1987</v>
      </c>
      <c r="B44" s="5">
        <v>3.47</v>
      </c>
      <c r="C44" s="5">
        <v>4.57</v>
      </c>
      <c r="D44" s="5">
        <v>4.02</v>
      </c>
      <c r="E44" s="5">
        <v>2.94</v>
      </c>
      <c r="F44" s="5">
        <v>1.07</v>
      </c>
      <c r="G44" s="5">
        <v>3.22</v>
      </c>
      <c r="H44" s="5">
        <v>0.08</v>
      </c>
      <c r="I44" s="5">
        <v>0.37</v>
      </c>
      <c r="J44" s="5">
        <v>0.37</v>
      </c>
      <c r="K44" s="5">
        <v>0.32</v>
      </c>
      <c r="L44" s="5">
        <v>0.73</v>
      </c>
      <c r="M44" s="5">
        <v>1.22</v>
      </c>
      <c r="N44" s="5">
        <v>-0.49</v>
      </c>
      <c r="O44" s="5">
        <v>-0.09</v>
      </c>
      <c r="P44" s="5">
        <v>0.24</v>
      </c>
      <c r="Q44" s="5">
        <v>0.67</v>
      </c>
      <c r="R44" s="5">
        <v>0.75</v>
      </c>
      <c r="S44" s="5">
        <v>1.07</v>
      </c>
      <c r="T44" s="5">
        <v>1.27</v>
      </c>
      <c r="U44" s="5">
        <v>-0.4</v>
      </c>
      <c r="V44" s="5">
        <v>-0.52</v>
      </c>
      <c r="W44" s="5"/>
      <c r="X44" s="5"/>
      <c r="Y44" s="5"/>
      <c r="Z44" s="5"/>
      <c r="AA44" s="5"/>
    </row>
    <row r="45" spans="1:27" ht="15">
      <c r="A45">
        <v>1988</v>
      </c>
      <c r="B45" s="5">
        <v>4.2</v>
      </c>
      <c r="C45" s="5">
        <v>5.3</v>
      </c>
      <c r="D45" s="5">
        <v>4.75</v>
      </c>
      <c r="E45" s="5">
        <v>2.71</v>
      </c>
      <c r="F45" s="5">
        <v>2.04</v>
      </c>
      <c r="G45" s="5">
        <v>3.84</v>
      </c>
      <c r="H45" s="5">
        <v>0.6</v>
      </c>
      <c r="I45" s="5">
        <v>0.35</v>
      </c>
      <c r="J45" s="5">
        <v>0.35</v>
      </c>
      <c r="K45" s="5">
        <v>0.32</v>
      </c>
      <c r="L45" s="5">
        <v>1.44</v>
      </c>
      <c r="M45" s="5">
        <v>0.21</v>
      </c>
      <c r="N45" s="5">
        <v>1.23</v>
      </c>
      <c r="O45" s="5">
        <v>1.81</v>
      </c>
      <c r="P45" s="5">
        <v>0.24</v>
      </c>
      <c r="Q45" s="5">
        <v>2.82</v>
      </c>
      <c r="R45" s="5">
        <v>1.01</v>
      </c>
      <c r="S45" s="5">
        <v>1.52</v>
      </c>
      <c r="T45" s="5">
        <v>-0.19</v>
      </c>
      <c r="U45" s="5">
        <v>1.3</v>
      </c>
      <c r="V45" s="5">
        <v>1.21</v>
      </c>
      <c r="W45" s="5"/>
      <c r="X45" s="5"/>
      <c r="Y45" s="5"/>
      <c r="Z45" s="5"/>
      <c r="AA45" s="5"/>
    </row>
    <row r="46" spans="1:27" ht="15">
      <c r="A46">
        <v>1989</v>
      </c>
      <c r="B46" s="5">
        <v>3.77</v>
      </c>
      <c r="C46" s="5">
        <v>2.27</v>
      </c>
      <c r="D46" s="5">
        <v>3.02</v>
      </c>
      <c r="E46" s="5">
        <v>2.61</v>
      </c>
      <c r="F46" s="5">
        <v>0.42</v>
      </c>
      <c r="G46" s="5">
        <v>4.08</v>
      </c>
      <c r="H46" s="5">
        <v>0.56</v>
      </c>
      <c r="I46" s="5">
        <v>0.83</v>
      </c>
      <c r="J46" s="5">
        <v>0.83</v>
      </c>
      <c r="K46" s="5">
        <v>0.32</v>
      </c>
      <c r="L46" s="5">
        <v>-0.61</v>
      </c>
      <c r="M46" s="5">
        <v>-0.87</v>
      </c>
      <c r="N46" s="5">
        <v>0.26</v>
      </c>
      <c r="O46" s="5">
        <v>2.38</v>
      </c>
      <c r="P46" s="5">
        <v>0.24</v>
      </c>
      <c r="Q46" s="5">
        <v>1.2</v>
      </c>
      <c r="R46" s="5">
        <v>-1.17</v>
      </c>
      <c r="S46" s="5">
        <v>-0.85</v>
      </c>
      <c r="T46" s="5">
        <v>-0.88</v>
      </c>
      <c r="U46" s="5">
        <v>2.05</v>
      </c>
      <c r="V46" s="5">
        <v>-0.29</v>
      </c>
      <c r="W46" s="5"/>
      <c r="X46" s="5"/>
      <c r="Y46" s="5"/>
      <c r="Z46" s="5"/>
      <c r="AA46" s="5"/>
    </row>
    <row r="47" spans="1:27" ht="15">
      <c r="A47">
        <v>1990</v>
      </c>
      <c r="B47" s="5">
        <v>1.62</v>
      </c>
      <c r="C47" s="5">
        <v>1.08</v>
      </c>
      <c r="D47" s="5">
        <v>1.35</v>
      </c>
      <c r="E47" s="5">
        <v>-0.58</v>
      </c>
      <c r="F47" s="5">
        <v>1.93</v>
      </c>
      <c r="G47" s="5">
        <v>3.37</v>
      </c>
      <c r="H47" s="5">
        <v>0.53</v>
      </c>
      <c r="I47" s="5">
        <v>0.57</v>
      </c>
      <c r="J47" s="5">
        <v>0.57</v>
      </c>
      <c r="K47" s="5">
        <v>0.31</v>
      </c>
      <c r="L47" s="5">
        <v>0.31</v>
      </c>
      <c r="M47" s="5">
        <v>-0.36</v>
      </c>
      <c r="N47" s="5">
        <v>0.67</v>
      </c>
      <c r="O47" s="5">
        <v>2.46</v>
      </c>
      <c r="P47" s="5">
        <v>0.23</v>
      </c>
      <c r="Q47" s="5">
        <v>2.2</v>
      </c>
      <c r="R47" s="5">
        <v>-0.26</v>
      </c>
      <c r="S47" s="5">
        <v>-1.2</v>
      </c>
      <c r="T47" s="5">
        <v>-0.1</v>
      </c>
      <c r="U47" s="5">
        <v>3.41</v>
      </c>
      <c r="V47" s="5">
        <v>-0.16</v>
      </c>
      <c r="W47" s="5"/>
      <c r="X47" s="5"/>
      <c r="Y47" s="5"/>
      <c r="Z47" s="5"/>
      <c r="AA47" s="5"/>
    </row>
    <row r="48" spans="1:27" ht="15">
      <c r="A48">
        <v>1991</v>
      </c>
      <c r="B48" s="5">
        <v>-0.59</v>
      </c>
      <c r="C48" s="5">
        <v>-0.48</v>
      </c>
      <c r="D48" s="5">
        <v>-0.54</v>
      </c>
      <c r="E48" s="5">
        <v>-2.38</v>
      </c>
      <c r="F48" s="5">
        <v>1.84</v>
      </c>
      <c r="G48" s="5">
        <v>2.94</v>
      </c>
      <c r="H48" s="5">
        <v>1.43</v>
      </c>
      <c r="I48" s="5">
        <v>0.9</v>
      </c>
      <c r="J48" s="5">
        <v>0.9</v>
      </c>
      <c r="K48" s="5">
        <v>0.31</v>
      </c>
      <c r="L48" s="5">
        <v>-0.44</v>
      </c>
      <c r="M48" s="5">
        <v>-0.5</v>
      </c>
      <c r="N48" s="5">
        <v>0.06</v>
      </c>
      <c r="O48" s="5">
        <v>1.43</v>
      </c>
      <c r="P48" s="5">
        <v>0.22</v>
      </c>
      <c r="Q48" s="5">
        <v>0.68</v>
      </c>
      <c r="R48" s="5">
        <v>-0.75</v>
      </c>
      <c r="S48" s="5">
        <v>-0.49</v>
      </c>
      <c r="T48" s="5">
        <v>-0.5</v>
      </c>
      <c r="U48" s="5">
        <v>1.16</v>
      </c>
      <c r="V48" s="5">
        <v>-0.25</v>
      </c>
      <c r="W48" s="5"/>
      <c r="X48" s="5"/>
      <c r="Y48" s="5"/>
      <c r="Z48" s="5"/>
      <c r="AA48" s="5"/>
    </row>
    <row r="49" spans="1:27" ht="15">
      <c r="A49">
        <v>1992</v>
      </c>
      <c r="B49" s="5">
        <v>4.15</v>
      </c>
      <c r="C49" s="5">
        <v>3.79</v>
      </c>
      <c r="D49" s="5">
        <v>3.97</v>
      </c>
      <c r="E49" s="5">
        <v>-0.23</v>
      </c>
      <c r="F49" s="5">
        <v>4.2</v>
      </c>
      <c r="G49" s="5">
        <v>2.27</v>
      </c>
      <c r="H49" s="5">
        <v>1.21</v>
      </c>
      <c r="I49" s="5">
        <v>0.35</v>
      </c>
      <c r="J49" s="5">
        <v>0.35</v>
      </c>
      <c r="K49" s="5">
        <v>0.31</v>
      </c>
      <c r="L49" s="5">
        <v>3.18</v>
      </c>
      <c r="M49" s="5">
        <v>1.17</v>
      </c>
      <c r="N49" s="5">
        <v>2.01</v>
      </c>
      <c r="O49" s="5">
        <v>1.97</v>
      </c>
      <c r="P49" s="5">
        <v>0.22</v>
      </c>
      <c r="Q49" s="5">
        <v>4.72</v>
      </c>
      <c r="R49" s="5">
        <v>2.75</v>
      </c>
      <c r="S49" s="5">
        <v>1.92</v>
      </c>
      <c r="T49" s="5">
        <v>0.96</v>
      </c>
      <c r="U49" s="5">
        <v>2.8</v>
      </c>
      <c r="V49" s="5">
        <v>1.79</v>
      </c>
      <c r="W49" s="5"/>
      <c r="X49" s="5"/>
      <c r="Y49" s="5"/>
      <c r="Z49" s="5"/>
      <c r="AA49" s="5"/>
    </row>
    <row r="50" spans="1:27" ht="15">
      <c r="A50">
        <v>1993</v>
      </c>
      <c r="B50" s="5">
        <v>2.82</v>
      </c>
      <c r="C50" s="5">
        <v>2.11</v>
      </c>
      <c r="D50" s="5">
        <v>2.47</v>
      </c>
      <c r="E50" s="5">
        <v>2.7</v>
      </c>
      <c r="F50" s="5">
        <v>-0.23</v>
      </c>
      <c r="G50" s="5">
        <v>3.05</v>
      </c>
      <c r="H50" s="5">
        <v>0.4</v>
      </c>
      <c r="I50" s="5">
        <v>0.74</v>
      </c>
      <c r="J50" s="5">
        <v>0.74</v>
      </c>
      <c r="K50" s="5">
        <v>0.31</v>
      </c>
      <c r="L50" s="5">
        <v>-0.85</v>
      </c>
      <c r="M50" s="5">
        <v>0.42</v>
      </c>
      <c r="N50" s="5">
        <v>-1.27</v>
      </c>
      <c r="O50" s="5">
        <v>2.73</v>
      </c>
      <c r="P50" s="5">
        <v>0.22</v>
      </c>
      <c r="Q50" s="5">
        <v>1.27</v>
      </c>
      <c r="R50" s="5">
        <v>-1.46</v>
      </c>
      <c r="S50" s="5">
        <v>1.57</v>
      </c>
      <c r="T50" s="5">
        <v>0.09</v>
      </c>
      <c r="U50" s="5">
        <v>-0.29</v>
      </c>
      <c r="V50" s="5">
        <v>-1.55</v>
      </c>
      <c r="W50" s="5"/>
      <c r="X50" s="5"/>
      <c r="Y50" s="5"/>
      <c r="Z50" s="5"/>
      <c r="AA50" s="5"/>
    </row>
    <row r="51" spans="1:27" ht="15">
      <c r="A51">
        <v>1994</v>
      </c>
      <c r="B51" s="5">
        <v>4.74</v>
      </c>
      <c r="C51" s="5">
        <v>5.22</v>
      </c>
      <c r="D51" s="5">
        <v>4.98</v>
      </c>
      <c r="E51" s="5">
        <v>3.93</v>
      </c>
      <c r="F51" s="5">
        <v>1.04</v>
      </c>
      <c r="G51" s="5">
        <v>3.34</v>
      </c>
      <c r="H51" s="5">
        <v>0.51</v>
      </c>
      <c r="I51" s="5">
        <v>1.06</v>
      </c>
      <c r="J51" s="5">
        <v>1.06</v>
      </c>
      <c r="K51" s="5">
        <v>0.32</v>
      </c>
      <c r="L51" s="5">
        <v>0.51</v>
      </c>
      <c r="M51" s="5">
        <v>1.72</v>
      </c>
      <c r="N51" s="5">
        <v>-1.21</v>
      </c>
      <c r="O51" s="5">
        <v>1.08</v>
      </c>
      <c r="P51" s="5">
        <v>0.23</v>
      </c>
      <c r="Q51" s="5">
        <v>1.34</v>
      </c>
      <c r="R51" s="5">
        <v>0.26</v>
      </c>
      <c r="S51" s="5">
        <v>2.54</v>
      </c>
      <c r="T51" s="5">
        <v>1.48</v>
      </c>
      <c r="U51" s="5">
        <v>-1.19</v>
      </c>
      <c r="V51" s="5">
        <v>-1.22</v>
      </c>
      <c r="W51" s="5"/>
      <c r="X51" s="5"/>
      <c r="Y51" s="5"/>
      <c r="Z51" s="5"/>
      <c r="AA51" s="5"/>
    </row>
    <row r="52" spans="1:27" ht="15">
      <c r="A52">
        <v>1995</v>
      </c>
      <c r="B52" s="5">
        <v>3.06</v>
      </c>
      <c r="C52" s="5">
        <v>4</v>
      </c>
      <c r="D52" s="5">
        <v>3.53</v>
      </c>
      <c r="E52" s="5">
        <v>2.73</v>
      </c>
      <c r="F52" s="5">
        <v>0.8</v>
      </c>
      <c r="G52" s="5">
        <v>3.77</v>
      </c>
      <c r="H52" s="5">
        <v>-0.12</v>
      </c>
      <c r="I52" s="5">
        <v>0.45</v>
      </c>
      <c r="J52" s="5">
        <v>0.45</v>
      </c>
      <c r="K52" s="5">
        <v>0.33</v>
      </c>
      <c r="L52" s="5">
        <v>0.15</v>
      </c>
      <c r="M52" s="5">
        <v>-1.22</v>
      </c>
      <c r="N52" s="5">
        <v>1.38</v>
      </c>
      <c r="O52" s="5">
        <v>1.82</v>
      </c>
      <c r="P52" s="5">
        <v>0.24</v>
      </c>
      <c r="Q52" s="5">
        <v>1.53</v>
      </c>
      <c r="R52" s="5">
        <v>-0.28</v>
      </c>
      <c r="S52" s="5">
        <v>-2.11</v>
      </c>
      <c r="T52" s="5">
        <v>-0.95</v>
      </c>
      <c r="U52" s="5">
        <v>3.66</v>
      </c>
      <c r="V52" s="5">
        <v>0.67</v>
      </c>
      <c r="W52" s="5"/>
      <c r="X52" s="5"/>
      <c r="Y52" s="5"/>
      <c r="Z52" s="5"/>
      <c r="AA52" s="5"/>
    </row>
    <row r="53" spans="1:27" ht="15">
      <c r="A53">
        <v>1996</v>
      </c>
      <c r="B53" s="5">
        <v>4.56</v>
      </c>
      <c r="C53" s="5">
        <v>5.21</v>
      </c>
      <c r="D53" s="5">
        <v>4.89</v>
      </c>
      <c r="E53" s="5">
        <v>1.58</v>
      </c>
      <c r="F53" s="5">
        <v>3.31</v>
      </c>
      <c r="G53" s="5">
        <v>4.13</v>
      </c>
      <c r="H53" s="5">
        <v>0.36</v>
      </c>
      <c r="I53" s="5">
        <v>0.51</v>
      </c>
      <c r="J53" s="5">
        <v>0.51</v>
      </c>
      <c r="K53" s="5">
        <v>0.34</v>
      </c>
      <c r="L53" s="5">
        <v>2.12</v>
      </c>
      <c r="M53" s="5">
        <v>-0.16</v>
      </c>
      <c r="N53" s="5">
        <v>2.27</v>
      </c>
      <c r="O53" s="5">
        <v>3.71</v>
      </c>
      <c r="P53" s="5">
        <v>0.24</v>
      </c>
      <c r="Q53" s="5">
        <v>4.94</v>
      </c>
      <c r="R53" s="5">
        <v>1.22</v>
      </c>
      <c r="S53" s="5">
        <v>-0.48</v>
      </c>
      <c r="T53" s="5">
        <v>-0.06</v>
      </c>
      <c r="U53" s="5">
        <v>5.39</v>
      </c>
      <c r="V53" s="5">
        <v>1.28</v>
      </c>
      <c r="W53" s="5"/>
      <c r="X53" s="5"/>
      <c r="Y53" s="5"/>
      <c r="Z53" s="5"/>
      <c r="AA53" s="5"/>
    </row>
    <row r="54" spans="1:27" ht="15">
      <c r="A54">
        <v>1997</v>
      </c>
      <c r="B54" s="5">
        <v>5.17</v>
      </c>
      <c r="C54" s="5">
        <v>5.91</v>
      </c>
      <c r="D54" s="5">
        <v>5.54</v>
      </c>
      <c r="E54" s="5">
        <v>3.31</v>
      </c>
      <c r="F54" s="5">
        <v>2.23</v>
      </c>
      <c r="G54" s="5">
        <v>4.92</v>
      </c>
      <c r="H54" s="5">
        <v>0.51</v>
      </c>
      <c r="I54" s="5">
        <v>0.35</v>
      </c>
      <c r="J54" s="5">
        <v>0.35</v>
      </c>
      <c r="K54" s="5">
        <v>0.34</v>
      </c>
      <c r="L54" s="5">
        <v>1.45</v>
      </c>
      <c r="M54" s="5">
        <v>0.82</v>
      </c>
      <c r="N54" s="5">
        <v>0.63</v>
      </c>
      <c r="O54" s="5">
        <v>4.48</v>
      </c>
      <c r="P54" s="5">
        <v>0.24</v>
      </c>
      <c r="Q54" s="5">
        <v>4.85</v>
      </c>
      <c r="R54" s="5">
        <v>0.36</v>
      </c>
      <c r="S54" s="5">
        <v>2.07</v>
      </c>
      <c r="T54" s="5">
        <v>0.42</v>
      </c>
      <c r="U54" s="5">
        <v>2.79</v>
      </c>
      <c r="V54" s="5">
        <v>-0.06</v>
      </c>
      <c r="W54" s="5"/>
      <c r="X54" s="5"/>
      <c r="Y54" s="5"/>
      <c r="Z54" s="5"/>
      <c r="AA54" s="5"/>
    </row>
    <row r="55" spans="1:27" ht="15">
      <c r="A55">
        <v>1998</v>
      </c>
      <c r="B55" s="5">
        <v>5.01</v>
      </c>
      <c r="C55" s="5">
        <v>6.05</v>
      </c>
      <c r="D55" s="5">
        <v>5.53</v>
      </c>
      <c r="E55" s="5">
        <v>1.96</v>
      </c>
      <c r="F55" s="5">
        <v>3.57</v>
      </c>
      <c r="G55" s="5">
        <v>5.79</v>
      </c>
      <c r="H55" s="5">
        <v>0.27</v>
      </c>
      <c r="I55" s="5">
        <v>0.3</v>
      </c>
      <c r="J55" s="5">
        <v>0.3</v>
      </c>
      <c r="K55" s="5">
        <v>0.33</v>
      </c>
      <c r="L55" s="5">
        <v>2.1</v>
      </c>
      <c r="M55" s="5">
        <v>-1.19</v>
      </c>
      <c r="N55" s="5">
        <v>3.29</v>
      </c>
      <c r="O55" s="5">
        <v>4.8</v>
      </c>
      <c r="P55" s="5">
        <v>0.25</v>
      </c>
      <c r="Q55" s="5">
        <v>5.7</v>
      </c>
      <c r="R55" s="5">
        <v>0.9</v>
      </c>
      <c r="S55" s="5">
        <v>-2.46</v>
      </c>
      <c r="T55" s="5">
        <v>-0.77</v>
      </c>
      <c r="U55" s="5">
        <v>8.17</v>
      </c>
      <c r="V55" s="5">
        <v>1.68</v>
      </c>
      <c r="W55" s="5"/>
      <c r="X55" s="5"/>
      <c r="Y55" s="5"/>
      <c r="Z55" s="5"/>
      <c r="AA55" s="5"/>
    </row>
    <row r="56" spans="1:27" ht="15">
      <c r="A56">
        <v>1999</v>
      </c>
      <c r="B56" s="5">
        <v>5.61</v>
      </c>
      <c r="C56" s="5">
        <v>5.18</v>
      </c>
      <c r="D56" s="5">
        <v>5.4</v>
      </c>
      <c r="E56" s="5">
        <v>1.99</v>
      </c>
      <c r="F56" s="5">
        <v>3.41</v>
      </c>
      <c r="G56" s="5">
        <v>6.03</v>
      </c>
      <c r="H56" s="5">
        <v>0.34</v>
      </c>
      <c r="I56" s="5">
        <v>0.44</v>
      </c>
      <c r="J56" s="5">
        <v>0.44</v>
      </c>
      <c r="K56" s="5">
        <v>0.32</v>
      </c>
      <c r="L56" s="5">
        <v>1.8</v>
      </c>
      <c r="M56" s="5">
        <v>-0.17</v>
      </c>
      <c r="N56" s="5">
        <v>1.97</v>
      </c>
      <c r="O56" s="5">
        <v>3.95</v>
      </c>
      <c r="P56" s="5">
        <v>0.26</v>
      </c>
      <c r="Q56" s="5">
        <v>4.73</v>
      </c>
      <c r="R56" s="5">
        <v>0.79</v>
      </c>
      <c r="S56" s="5">
        <v>-0.16</v>
      </c>
      <c r="T56" s="5">
        <v>-0.18</v>
      </c>
      <c r="U56" s="5">
        <v>4.87</v>
      </c>
      <c r="V56" s="5">
        <v>0.97</v>
      </c>
      <c r="W56" s="5"/>
      <c r="X56" s="5"/>
      <c r="Y56" s="5"/>
      <c r="Z56" s="5"/>
      <c r="AA56" s="5"/>
    </row>
    <row r="57" spans="1:27" ht="15">
      <c r="A57">
        <v>2000</v>
      </c>
      <c r="B57" s="5">
        <v>4.39</v>
      </c>
      <c r="C57" s="5">
        <v>5.15</v>
      </c>
      <c r="D57" s="5">
        <v>4.77</v>
      </c>
      <c r="E57" s="5">
        <v>1.12</v>
      </c>
      <c r="F57" s="5">
        <v>3.66</v>
      </c>
      <c r="G57" s="5">
        <v>6.12</v>
      </c>
      <c r="H57" s="5">
        <v>0.21</v>
      </c>
      <c r="I57" s="5">
        <v>0.29</v>
      </c>
      <c r="J57" s="5">
        <v>0.29</v>
      </c>
      <c r="K57" s="5">
        <v>0.31</v>
      </c>
      <c r="L57" s="5">
        <v>1.89</v>
      </c>
      <c r="M57" s="5">
        <v>-0.57</v>
      </c>
      <c r="N57" s="5">
        <v>2.47</v>
      </c>
      <c r="O57" s="5">
        <v>3.81</v>
      </c>
      <c r="P57" s="5">
        <v>0.26</v>
      </c>
      <c r="Q57" s="5">
        <v>4.7</v>
      </c>
      <c r="R57" s="5">
        <v>0.89</v>
      </c>
      <c r="S57" s="5">
        <v>-1.64</v>
      </c>
      <c r="T57" s="5">
        <v>-0.18</v>
      </c>
      <c r="U57" s="5">
        <v>6.38</v>
      </c>
      <c r="V57" s="5">
        <v>1.07</v>
      </c>
      <c r="W57" s="5"/>
      <c r="X57" s="5"/>
      <c r="Y57" s="5"/>
      <c r="Z57" s="5"/>
      <c r="AA57" s="5"/>
    </row>
    <row r="58" spans="1:27" ht="15">
      <c r="A58">
        <v>2001</v>
      </c>
      <c r="B58" s="5">
        <v>0.61</v>
      </c>
      <c r="C58" s="5">
        <v>0.79</v>
      </c>
      <c r="D58" s="5">
        <v>0.7</v>
      </c>
      <c r="E58" s="5">
        <v>-2.19</v>
      </c>
      <c r="F58" s="5">
        <v>2.9</v>
      </c>
      <c r="G58" s="5">
        <v>5.28</v>
      </c>
      <c r="H58" s="5">
        <v>0.44</v>
      </c>
      <c r="I58" s="5">
        <v>0.75</v>
      </c>
      <c r="J58" s="5">
        <v>0.75</v>
      </c>
      <c r="K58" s="5">
        <v>0.31</v>
      </c>
      <c r="L58" s="5">
        <v>0.07</v>
      </c>
      <c r="M58" s="5">
        <v>-1.87</v>
      </c>
      <c r="N58" s="5">
        <v>1.94</v>
      </c>
      <c r="O58" s="5">
        <v>4.92</v>
      </c>
      <c r="P58" s="5">
        <v>0.26</v>
      </c>
      <c r="Q58" s="5">
        <v>3.72</v>
      </c>
      <c r="R58" s="5">
        <v>-1.2</v>
      </c>
      <c r="S58" s="5">
        <v>-4.02</v>
      </c>
      <c r="T58" s="5">
        <v>-1.11</v>
      </c>
      <c r="U58" s="5">
        <v>7.72</v>
      </c>
      <c r="V58" s="5">
        <v>-0.09</v>
      </c>
      <c r="W58" s="5"/>
      <c r="X58" s="5"/>
      <c r="Y58" s="5"/>
      <c r="Z58" s="5"/>
      <c r="AA58" s="5"/>
    </row>
    <row r="59" spans="1:27" ht="15">
      <c r="A59">
        <v>2002</v>
      </c>
      <c r="B59" s="5">
        <v>1.77</v>
      </c>
      <c r="C59" s="5">
        <v>1.24</v>
      </c>
      <c r="D59" s="5">
        <v>1.5</v>
      </c>
      <c r="E59" s="5">
        <v>-2.41</v>
      </c>
      <c r="F59" s="5">
        <v>3.91</v>
      </c>
      <c r="G59" s="5">
        <v>3.37</v>
      </c>
      <c r="H59" s="5">
        <v>0.57</v>
      </c>
      <c r="I59" s="5">
        <v>0.39</v>
      </c>
      <c r="J59" s="5">
        <v>0.39</v>
      </c>
      <c r="K59" s="5">
        <v>0.32</v>
      </c>
      <c r="L59" s="5">
        <v>1.82</v>
      </c>
      <c r="M59" s="5">
        <v>-0.24</v>
      </c>
      <c r="N59" s="5">
        <v>2.06</v>
      </c>
      <c r="O59" s="5">
        <v>3.72</v>
      </c>
      <c r="P59" s="5">
        <v>0.25</v>
      </c>
      <c r="Q59" s="5">
        <v>4.61</v>
      </c>
      <c r="R59" s="5">
        <v>0.89</v>
      </c>
      <c r="S59" s="5">
        <v>-0.73</v>
      </c>
      <c r="T59" s="5">
        <v>-0.07</v>
      </c>
      <c r="U59" s="5">
        <v>5.34</v>
      </c>
      <c r="V59" s="5">
        <v>0.96</v>
      </c>
      <c r="W59" s="5"/>
      <c r="X59" s="5"/>
      <c r="Y59" s="5"/>
      <c r="Z59" s="5"/>
      <c r="AA59" s="5"/>
    </row>
    <row r="60" spans="1:27" ht="15">
      <c r="A60">
        <v>2003</v>
      </c>
      <c r="B60" s="5">
        <v>3.12</v>
      </c>
      <c r="C60" s="5">
        <v>2.42</v>
      </c>
      <c r="D60" s="5">
        <v>2.77</v>
      </c>
      <c r="E60" s="5">
        <v>-0.64</v>
      </c>
      <c r="F60" s="5">
        <v>3.41</v>
      </c>
      <c r="G60" s="5">
        <v>2.54</v>
      </c>
      <c r="H60" s="5">
        <v>0.25</v>
      </c>
      <c r="I60" s="5">
        <v>0.31</v>
      </c>
      <c r="J60" s="5">
        <v>0.31</v>
      </c>
      <c r="K60" s="5">
        <v>0.33</v>
      </c>
      <c r="L60" s="5">
        <v>2.15</v>
      </c>
      <c r="M60" s="5">
        <v>0.68</v>
      </c>
      <c r="N60" s="5">
        <v>1.47</v>
      </c>
      <c r="O60" s="5">
        <v>4.97</v>
      </c>
      <c r="P60" s="5">
        <v>0.24</v>
      </c>
      <c r="Q60" s="5">
        <v>5.92</v>
      </c>
      <c r="R60" s="5">
        <v>0.94</v>
      </c>
      <c r="S60" s="5">
        <v>1.17</v>
      </c>
      <c r="T60" s="5">
        <v>0.52</v>
      </c>
      <c r="U60" s="5">
        <v>4.74</v>
      </c>
      <c r="V60" s="5">
        <v>0.42</v>
      </c>
      <c r="W60" s="5"/>
      <c r="X60" s="5"/>
      <c r="Y60" s="5"/>
      <c r="Z60" s="5"/>
      <c r="AA60" s="5"/>
    </row>
    <row r="61" spans="1:27" ht="15">
      <c r="A61">
        <v>2004</v>
      </c>
      <c r="B61" s="5">
        <v>4.42</v>
      </c>
      <c r="C61" s="5">
        <v>4.35</v>
      </c>
      <c r="D61" s="5">
        <v>4.39</v>
      </c>
      <c r="E61" s="5">
        <v>1.24</v>
      </c>
      <c r="F61" s="5">
        <v>3.14</v>
      </c>
      <c r="G61" s="5">
        <v>2.76</v>
      </c>
      <c r="H61" s="5">
        <v>-0.14</v>
      </c>
      <c r="I61" s="5">
        <v>0.14</v>
      </c>
      <c r="J61" s="5">
        <v>0.14</v>
      </c>
      <c r="K61" s="5">
        <v>0.34</v>
      </c>
      <c r="L61" s="5">
        <v>2.54</v>
      </c>
      <c r="M61" s="5">
        <v>0.34</v>
      </c>
      <c r="N61" s="5">
        <v>2.2</v>
      </c>
      <c r="O61" s="5">
        <v>4.3</v>
      </c>
      <c r="P61" s="5">
        <v>0.24</v>
      </c>
      <c r="Q61" s="5">
        <v>5.79</v>
      </c>
      <c r="R61" s="5">
        <v>1.5</v>
      </c>
      <c r="S61" s="5">
        <v>0.58</v>
      </c>
      <c r="T61" s="5">
        <v>0.26</v>
      </c>
      <c r="U61" s="5">
        <v>5.22</v>
      </c>
      <c r="V61" s="5">
        <v>1.24</v>
      </c>
      <c r="W61" s="5"/>
      <c r="X61" s="5"/>
      <c r="Y61" s="5"/>
      <c r="Z61" s="5"/>
      <c r="AA61" s="5"/>
    </row>
    <row r="62" spans="1:27" ht="15">
      <c r="A62">
        <v>2005</v>
      </c>
      <c r="B62" s="5">
        <v>3.73</v>
      </c>
      <c r="C62" s="5">
        <v>3.99</v>
      </c>
      <c r="D62" s="5">
        <v>3.86</v>
      </c>
      <c r="E62" s="5">
        <v>1.64</v>
      </c>
      <c r="F62" s="5">
        <v>2.22</v>
      </c>
      <c r="G62" s="5">
        <v>3.24</v>
      </c>
      <c r="H62" s="5">
        <v>0.23</v>
      </c>
      <c r="I62" s="5">
        <v>0.33</v>
      </c>
      <c r="J62" s="5">
        <v>0.33</v>
      </c>
      <c r="K62" s="5">
        <v>0.36</v>
      </c>
      <c r="L62" s="5">
        <v>1.44</v>
      </c>
      <c r="M62" s="5">
        <v>-0.22</v>
      </c>
      <c r="N62" s="5">
        <v>1.66</v>
      </c>
      <c r="O62" s="5">
        <v>4.31</v>
      </c>
      <c r="P62" s="5">
        <v>0.24</v>
      </c>
      <c r="Q62" s="5">
        <v>4.7</v>
      </c>
      <c r="R62" s="5">
        <v>0.4</v>
      </c>
      <c r="S62" s="5">
        <v>-0.7</v>
      </c>
      <c r="T62" s="5">
        <v>-0.07</v>
      </c>
      <c r="U62" s="5">
        <v>5.39</v>
      </c>
      <c r="V62" s="5">
        <v>0.47</v>
      </c>
      <c r="W62" s="5"/>
      <c r="X62" s="5"/>
      <c r="Y62" s="5"/>
      <c r="Z62" s="5"/>
      <c r="AA62" s="5"/>
    </row>
    <row r="63" spans="1:27" ht="15">
      <c r="A63">
        <v>2006</v>
      </c>
      <c r="B63" s="5">
        <v>3.11</v>
      </c>
      <c r="C63" s="5">
        <v>4.8</v>
      </c>
      <c r="D63" s="5">
        <v>3.96</v>
      </c>
      <c r="E63" s="5">
        <v>2.13</v>
      </c>
      <c r="F63" s="5">
        <v>1.84</v>
      </c>
      <c r="G63" s="5">
        <v>3.16</v>
      </c>
      <c r="H63" s="5">
        <v>0.25</v>
      </c>
      <c r="I63" s="5">
        <v>0.27</v>
      </c>
      <c r="J63" s="5">
        <v>0.27</v>
      </c>
      <c r="K63" s="5">
        <v>0.37</v>
      </c>
      <c r="L63" s="5">
        <v>1.29</v>
      </c>
      <c r="M63" s="5">
        <v>1.06</v>
      </c>
      <c r="N63" s="5">
        <v>0.23</v>
      </c>
      <c r="O63" s="5">
        <v>4.29</v>
      </c>
      <c r="P63" s="5">
        <v>0.24</v>
      </c>
      <c r="Q63" s="5">
        <v>4.55</v>
      </c>
      <c r="R63" s="5">
        <v>0.26</v>
      </c>
      <c r="S63" s="5">
        <v>1.86</v>
      </c>
      <c r="T63" s="5">
        <v>0.8</v>
      </c>
      <c r="U63" s="5">
        <v>2.69</v>
      </c>
      <c r="V63" s="5">
        <v>-0.54</v>
      </c>
      <c r="W63" s="5"/>
      <c r="X63" s="5"/>
      <c r="Y63" s="5"/>
      <c r="Z63" s="5"/>
      <c r="AA63" s="5"/>
    </row>
    <row r="64" spans="1:27" ht="15">
      <c r="A64">
        <v>2007</v>
      </c>
      <c r="B64" s="5">
        <v>2.1</v>
      </c>
      <c r="C64" s="5">
        <v>-0.11</v>
      </c>
      <c r="D64" s="5">
        <v>0.99</v>
      </c>
      <c r="E64" s="5">
        <v>0.61</v>
      </c>
      <c r="F64" s="5">
        <v>0.39</v>
      </c>
      <c r="G64" s="5">
        <v>3.16</v>
      </c>
      <c r="H64" s="5">
        <v>0.67</v>
      </c>
      <c r="I64" s="5">
        <v>0.4</v>
      </c>
      <c r="J64" s="5">
        <v>0.4</v>
      </c>
      <c r="K64" s="5">
        <v>0.36</v>
      </c>
      <c r="L64" s="5">
        <v>-0.79</v>
      </c>
      <c r="M64" s="5">
        <v>-0.05</v>
      </c>
      <c r="N64" s="5">
        <v>-0.74</v>
      </c>
      <c r="O64" s="5">
        <v>3.62</v>
      </c>
      <c r="P64" s="5">
        <v>0.24</v>
      </c>
      <c r="Q64" s="5">
        <v>1.97</v>
      </c>
      <c r="R64" s="5">
        <v>-1.65</v>
      </c>
      <c r="S64" s="5">
        <v>0.83</v>
      </c>
      <c r="T64" s="5">
        <v>-0.32</v>
      </c>
      <c r="U64" s="5">
        <v>1.14</v>
      </c>
      <c r="V64" s="5">
        <v>-1.34</v>
      </c>
      <c r="W64" s="5"/>
      <c r="X64" s="5"/>
      <c r="Y64" s="5"/>
      <c r="Z64" s="5"/>
      <c r="AA64" s="5"/>
    </row>
    <row r="65" spans="1:27" ht="15">
      <c r="A65">
        <v>2008</v>
      </c>
      <c r="B65" s="5">
        <v>-1.18</v>
      </c>
      <c r="C65" s="5">
        <v>-1.9</v>
      </c>
      <c r="D65" s="5">
        <v>-1.54</v>
      </c>
      <c r="E65" s="5">
        <v>-1.99</v>
      </c>
      <c r="F65" s="5">
        <v>0.45</v>
      </c>
      <c r="G65" s="5">
        <v>3.11</v>
      </c>
      <c r="H65" s="5">
        <v>0.64</v>
      </c>
      <c r="I65" s="5">
        <v>0.88</v>
      </c>
      <c r="J65" s="5">
        <v>0.88</v>
      </c>
      <c r="K65" s="5">
        <v>0.35</v>
      </c>
      <c r="L65" s="5">
        <v>-1.9</v>
      </c>
      <c r="M65" s="5">
        <v>-2.74</v>
      </c>
      <c r="N65" s="5">
        <v>0.85</v>
      </c>
      <c r="O65" s="5">
        <v>2.59</v>
      </c>
      <c r="P65" s="5">
        <v>0.23</v>
      </c>
      <c r="Q65" s="5">
        <v>0.08</v>
      </c>
      <c r="R65" s="5">
        <v>-2.51</v>
      </c>
      <c r="S65" s="5">
        <v>-3.1</v>
      </c>
      <c r="T65" s="5">
        <v>-2.64</v>
      </c>
      <c r="U65" s="5">
        <v>3.22</v>
      </c>
      <c r="V65" s="5">
        <v>0.14</v>
      </c>
      <c r="W65" s="5"/>
      <c r="X65" s="5"/>
      <c r="Y65" s="5"/>
      <c r="Z65" s="5"/>
      <c r="AA65" s="5"/>
    </row>
    <row r="66" spans="1:27" ht="15">
      <c r="A66">
        <v>2009</v>
      </c>
      <c r="B66" s="5">
        <v>-4.18</v>
      </c>
      <c r="C66" s="5">
        <v>-3.97</v>
      </c>
      <c r="D66" s="5">
        <v>-4.08</v>
      </c>
      <c r="E66" s="5">
        <v>-7.41</v>
      </c>
      <c r="F66" s="5">
        <v>3.36</v>
      </c>
      <c r="G66" s="5">
        <v>1.32</v>
      </c>
      <c r="H66" s="5">
        <v>0.77</v>
      </c>
      <c r="I66" s="5">
        <v>1.18</v>
      </c>
      <c r="J66" s="5">
        <v>1.18</v>
      </c>
      <c r="K66" s="5">
        <v>0.37</v>
      </c>
      <c r="L66" s="5">
        <v>-0.51</v>
      </c>
      <c r="M66" s="5">
        <v>-4.1</v>
      </c>
      <c r="N66" s="5">
        <v>3.57</v>
      </c>
      <c r="O66" s="5">
        <v>1.06</v>
      </c>
      <c r="P66" s="5">
        <v>0.21</v>
      </c>
      <c r="Q66" s="5">
        <v>0.33</v>
      </c>
      <c r="R66" s="5">
        <v>-0.74</v>
      </c>
      <c r="S66" s="5">
        <v>-4.86</v>
      </c>
      <c r="T66" s="5">
        <v>-3.89</v>
      </c>
      <c r="U66" s="5">
        <v>5.14</v>
      </c>
      <c r="V66" s="5">
        <v>3.14</v>
      </c>
      <c r="W66" s="5"/>
      <c r="X66" s="5"/>
      <c r="Y66" s="5"/>
      <c r="Z66" s="5"/>
      <c r="AA66" s="5"/>
    </row>
    <row r="67" spans="1:27" ht="15">
      <c r="A67">
        <v>2010</v>
      </c>
      <c r="B67" s="5">
        <v>3.09</v>
      </c>
      <c r="C67" s="5">
        <v>3.39</v>
      </c>
      <c r="D67" s="5">
        <v>3.24</v>
      </c>
      <c r="E67" s="5">
        <v>-0.12</v>
      </c>
      <c r="F67" s="5">
        <v>3.33</v>
      </c>
      <c r="G67" s="5">
        <v>0.62</v>
      </c>
      <c r="H67" s="5">
        <v>0.69</v>
      </c>
      <c r="I67" s="5">
        <v>0.45</v>
      </c>
      <c r="J67" s="5">
        <v>0.45</v>
      </c>
      <c r="K67" s="5">
        <v>0.38</v>
      </c>
      <c r="L67" s="5">
        <v>2.8</v>
      </c>
      <c r="M67" s="5">
        <v>4.36</v>
      </c>
      <c r="N67" s="5">
        <v>-1.55</v>
      </c>
      <c r="O67" s="5">
        <v>2.83</v>
      </c>
      <c r="P67" s="5">
        <v>0.21</v>
      </c>
      <c r="Q67" s="5">
        <v>5.03</v>
      </c>
      <c r="R67" s="5">
        <v>2.2</v>
      </c>
      <c r="S67" s="5">
        <v>6.18</v>
      </c>
      <c r="T67" s="5">
        <v>3.87</v>
      </c>
      <c r="U67" s="5">
        <v>-1.14</v>
      </c>
      <c r="V67" s="5">
        <v>-1.66</v>
      </c>
      <c r="W67" s="5"/>
      <c r="X67" s="5"/>
      <c r="Y67" s="5"/>
      <c r="Z67" s="5"/>
      <c r="AA67" s="5"/>
    </row>
    <row r="68" spans="1:27" ht="15">
      <c r="A68">
        <v>2011</v>
      </c>
      <c r="B68" s="5">
        <v>2.37</v>
      </c>
      <c r="C68" s="5">
        <v>3.23</v>
      </c>
      <c r="D68" s="5">
        <v>2.8</v>
      </c>
      <c r="E68" s="5">
        <v>2</v>
      </c>
      <c r="F68" s="5">
        <v>0.8</v>
      </c>
      <c r="G68" s="5">
        <v>1.18</v>
      </c>
      <c r="H68" s="5">
        <v>0.13</v>
      </c>
      <c r="I68" s="5">
        <v>0.37</v>
      </c>
      <c r="J68" s="5">
        <v>0.37</v>
      </c>
      <c r="K68" s="5">
        <v>0.38</v>
      </c>
      <c r="L68" s="5">
        <v>0.89</v>
      </c>
      <c r="M68" s="5">
        <v>2.03</v>
      </c>
      <c r="N68" s="5">
        <v>-1.15</v>
      </c>
      <c r="O68" s="5">
        <v>2.48</v>
      </c>
      <c r="P68" s="5">
        <v>0.22</v>
      </c>
      <c r="Q68" s="5">
        <v>2.83</v>
      </c>
      <c r="R68" s="5">
        <v>0.34</v>
      </c>
      <c r="S68" s="5">
        <v>1.66</v>
      </c>
      <c r="T68" s="5">
        <v>2.13</v>
      </c>
      <c r="U68" s="5">
        <v>1.16</v>
      </c>
      <c r="V68" s="5">
        <v>-1.8</v>
      </c>
      <c r="W68" s="5"/>
      <c r="X68" s="5"/>
      <c r="Y68" s="5"/>
      <c r="Z68" s="5"/>
      <c r="AA68" s="5"/>
    </row>
    <row r="69" spans="1:27" ht="15">
      <c r="A69">
        <v>2012</v>
      </c>
      <c r="B69" s="5">
        <v>3.57</v>
      </c>
      <c r="C69" s="5">
        <v>3.24</v>
      </c>
      <c r="D69" s="5">
        <v>3.41</v>
      </c>
      <c r="E69" s="5">
        <v>2.16</v>
      </c>
      <c r="F69" s="5">
        <v>1.24</v>
      </c>
      <c r="G69" s="5">
        <v>1.82</v>
      </c>
      <c r="H69" s="5">
        <v>0.09</v>
      </c>
      <c r="I69" s="5">
        <v>0.55</v>
      </c>
      <c r="J69" s="5">
        <v>0.55</v>
      </c>
      <c r="K69" s="5">
        <v>0.38</v>
      </c>
      <c r="L69" s="5">
        <v>1.03</v>
      </c>
      <c r="M69" s="5">
        <v>1.15</v>
      </c>
      <c r="N69" s="5">
        <v>-0.11</v>
      </c>
      <c r="O69" s="5">
        <v>2.06</v>
      </c>
      <c r="P69" s="5">
        <v>0.22</v>
      </c>
      <c r="Q69" s="5">
        <v>2.63</v>
      </c>
      <c r="R69" s="5">
        <v>0.58</v>
      </c>
      <c r="S69" s="5">
        <v>1.15</v>
      </c>
      <c r="T69" s="5">
        <v>1.15</v>
      </c>
      <c r="U69" s="5">
        <v>1.48</v>
      </c>
      <c r="V69" s="5">
        <v>-0.57</v>
      </c>
      <c r="W69" s="5"/>
      <c r="X69" s="5"/>
      <c r="Y69" s="5"/>
      <c r="Z69" s="5"/>
      <c r="AA69" s="5"/>
    </row>
    <row r="70" spans="2:27" ht="1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
      <c r="A71" t="s">
        <v>0</v>
      </c>
      <c r="B71" s="5">
        <f>AVERAGE(B8:B50)</f>
        <v>3.4997674418604645</v>
      </c>
      <c r="C71" s="5">
        <f aca="true" t="shared" si="0" ref="C71:V71">AVERAGE(C8:C50)</f>
        <v>3.4418604651162807</v>
      </c>
      <c r="D71" s="33">
        <f t="shared" si="0"/>
        <v>3.470697674418605</v>
      </c>
      <c r="E71" s="5">
        <f t="shared" si="0"/>
        <v>1.1506976744186046</v>
      </c>
      <c r="F71" s="5">
        <f t="shared" si="0"/>
        <v>2.32046511627907</v>
      </c>
      <c r="G71" s="33">
        <f t="shared" si="0"/>
        <v>3.8237209302325588</v>
      </c>
      <c r="H71" s="5">
        <f t="shared" si="0"/>
        <v>0.3272093023255813</v>
      </c>
      <c r="I71" s="5">
        <f t="shared" si="0"/>
        <v>0.1730232558139535</v>
      </c>
      <c r="J71" s="5">
        <f t="shared" si="0"/>
        <v>0.31395348837209297</v>
      </c>
      <c r="K71" s="5">
        <f t="shared" si="0"/>
        <v>0.3188372093023256</v>
      </c>
      <c r="L71" s="5">
        <f t="shared" si="0"/>
        <v>1.2681395348837208</v>
      </c>
      <c r="M71" s="5">
        <f t="shared" si="0"/>
        <v>0.01162790697674419</v>
      </c>
      <c r="N71" s="5">
        <f t="shared" si="0"/>
        <v>1.2569767441860464</v>
      </c>
      <c r="O71" s="5">
        <f t="shared" si="0"/>
        <v>1.2851162790697672</v>
      </c>
      <c r="P71" s="5">
        <f t="shared" si="0"/>
        <v>0.21441860465116291</v>
      </c>
      <c r="Q71" s="5">
        <f t="shared" si="0"/>
        <v>2.2697674418604645</v>
      </c>
      <c r="R71" s="5">
        <f t="shared" si="0"/>
        <v>0.9846511627906975</v>
      </c>
      <c r="S71" s="5">
        <f t="shared" si="0"/>
        <v>0.06627906976744184</v>
      </c>
      <c r="T71" s="5">
        <f t="shared" si="0"/>
        <v>-0.007209302325581386</v>
      </c>
      <c r="U71" s="5">
        <f t="shared" si="0"/>
        <v>2.203720930232558</v>
      </c>
      <c r="V71" s="5">
        <f t="shared" si="0"/>
        <v>0.9918604651162791</v>
      </c>
      <c r="W71" s="5"/>
      <c r="X71" s="5"/>
      <c r="Y71" s="5"/>
      <c r="Z71" s="5"/>
      <c r="AA71" s="5"/>
    </row>
    <row r="72" spans="1:27" ht="15">
      <c r="A72" t="s">
        <v>1</v>
      </c>
      <c r="B72" s="5">
        <f>AVERAGE(B8:B64)</f>
        <v>3.5419298245614033</v>
      </c>
      <c r="C72" s="5">
        <f aca="true" t="shared" si="1" ref="C72:V72">AVERAGE(C8:C64)</f>
        <v>3.5473684210526333</v>
      </c>
      <c r="D72" s="33">
        <f t="shared" si="1"/>
        <v>3.544736842105263</v>
      </c>
      <c r="E72" s="5">
        <f t="shared" si="1"/>
        <v>1.1663157894736842</v>
      </c>
      <c r="F72" s="5">
        <f t="shared" si="1"/>
        <v>2.3791228070175436</v>
      </c>
      <c r="G72" s="33">
        <f t="shared" si="1"/>
        <v>3.895263157894737</v>
      </c>
      <c r="H72" s="5">
        <f t="shared" si="1"/>
        <v>0.3231578947368421</v>
      </c>
      <c r="I72" s="5">
        <f t="shared" si="1"/>
        <v>0.2356140350877193</v>
      </c>
      <c r="J72" s="5">
        <f t="shared" si="1"/>
        <v>0.3419298245614034</v>
      </c>
      <c r="K72" s="5">
        <f t="shared" si="1"/>
        <v>0.32263157894736844</v>
      </c>
      <c r="L72" s="5">
        <f t="shared" si="1"/>
        <v>1.2819298245614035</v>
      </c>
      <c r="M72" s="5">
        <f t="shared" si="1"/>
        <v>-0.009999999999999997</v>
      </c>
      <c r="N72" s="5">
        <f t="shared" si="1"/>
        <v>1.2924561403508776</v>
      </c>
      <c r="O72" s="5">
        <f t="shared" si="1"/>
        <v>1.9129824561403508</v>
      </c>
      <c r="P72" s="5">
        <f t="shared" si="1"/>
        <v>0.22192982456140362</v>
      </c>
      <c r="Q72" s="5">
        <f t="shared" si="1"/>
        <v>2.748245614035087</v>
      </c>
      <c r="R72" s="5">
        <f t="shared" si="1"/>
        <v>0.8354385964912278</v>
      </c>
      <c r="S72" s="5">
        <f t="shared" si="1"/>
        <v>-0.007017543859649129</v>
      </c>
      <c r="T72" s="5">
        <f t="shared" si="1"/>
        <v>-0.009473684210526313</v>
      </c>
      <c r="U72" s="5">
        <f t="shared" si="1"/>
        <v>2.755614035087719</v>
      </c>
      <c r="V72" s="5">
        <f t="shared" si="1"/>
        <v>0.8449122807017544</v>
      </c>
      <c r="W72" s="5"/>
      <c r="X72" s="5"/>
      <c r="Y72" s="5"/>
      <c r="Z72" s="5"/>
      <c r="AA72" s="5"/>
    </row>
    <row r="73" spans="2:27" ht="1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ht="15">
      <c r="B74" s="5"/>
      <c r="C74" s="5"/>
      <c r="D74" s="5"/>
      <c r="E74" s="5"/>
      <c r="F74" s="5"/>
      <c r="G74" s="33">
        <f>G71-D71</f>
        <v>0.3530232558139539</v>
      </c>
      <c r="H74" s="5"/>
      <c r="I74" s="5"/>
      <c r="J74" s="5"/>
      <c r="K74" s="5"/>
      <c r="L74" s="5"/>
      <c r="M74" s="5"/>
      <c r="N74" s="5"/>
      <c r="O74" s="5"/>
      <c r="P74" s="5"/>
      <c r="Q74" s="5"/>
      <c r="R74" s="5"/>
      <c r="S74" s="5"/>
      <c r="T74" s="5"/>
      <c r="U74" s="5"/>
      <c r="V74" s="5"/>
      <c r="W74" s="5"/>
      <c r="X74" s="5"/>
      <c r="Y74" s="5"/>
      <c r="Z74" s="5"/>
      <c r="AA74" s="5"/>
    </row>
    <row r="75" spans="2:27" ht="15">
      <c r="B75" s="5"/>
      <c r="C75" s="5"/>
      <c r="D75" s="5"/>
      <c r="E75" s="5"/>
      <c r="F75" s="5"/>
      <c r="G75" s="33">
        <f>G72-D72</f>
        <v>0.350526315789474</v>
      </c>
      <c r="H75" s="5"/>
      <c r="I75" s="5"/>
      <c r="J75" s="5"/>
      <c r="K75" s="5"/>
      <c r="L75" s="5"/>
      <c r="M75" s="5"/>
      <c r="N75" s="5"/>
      <c r="O75" s="5"/>
      <c r="P75" s="5"/>
      <c r="Q75" s="5"/>
      <c r="R75" s="5"/>
      <c r="S75" s="5"/>
      <c r="T75" s="5"/>
      <c r="U75" s="5"/>
      <c r="V75" s="5"/>
      <c r="W75" s="5"/>
      <c r="X75" s="5"/>
      <c r="Y75" s="5"/>
      <c r="Z75" s="5"/>
      <c r="AA75" s="5"/>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G76"/>
  <sheetViews>
    <sheetView workbookViewId="0" topLeftCell="A67">
      <selection activeCell="G82" sqref="G82"/>
    </sheetView>
  </sheetViews>
  <sheetFormatPr defaultColWidth="9.140625" defaultRowHeight="15"/>
  <cols>
    <col min="1" max="2" width="6.7109375" style="87" customWidth="1"/>
    <col min="3" max="5" width="16.7109375" style="88" customWidth="1"/>
    <col min="6" max="16384" width="9.140625" style="87" customWidth="1"/>
  </cols>
  <sheetData>
    <row r="1" ht="14.25" customHeight="1"/>
    <row r="3" ht="15">
      <c r="A3" s="87" t="s">
        <v>132</v>
      </c>
    </row>
    <row r="5" ht="15">
      <c r="A5" s="87" t="s">
        <v>133</v>
      </c>
    </row>
    <row r="6" ht="15">
      <c r="A6" s="87" t="s">
        <v>134</v>
      </c>
    </row>
    <row r="7" ht="15">
      <c r="A7" s="87" t="s">
        <v>135</v>
      </c>
    </row>
    <row r="8" ht="15">
      <c r="A8" s="87" t="s">
        <v>136</v>
      </c>
    </row>
    <row r="10" spans="1:5" ht="63">
      <c r="A10" s="89" t="s">
        <v>58</v>
      </c>
      <c r="B10" s="89" t="s">
        <v>137</v>
      </c>
      <c r="C10" s="90" t="s">
        <v>138</v>
      </c>
      <c r="D10" s="90" t="s">
        <v>139</v>
      </c>
      <c r="E10" s="90" t="s">
        <v>140</v>
      </c>
    </row>
    <row r="11" spans="3:5" ht="60">
      <c r="C11" s="91" t="s">
        <v>141</v>
      </c>
      <c r="D11" s="91" t="s">
        <v>142</v>
      </c>
      <c r="E11" s="91" t="s">
        <v>143</v>
      </c>
    </row>
    <row r="12" spans="1:5" ht="15">
      <c r="A12" s="87">
        <v>1948</v>
      </c>
      <c r="B12" s="87">
        <v>5</v>
      </c>
      <c r="C12" s="88">
        <v>122.631</v>
      </c>
      <c r="D12" s="88">
        <v>63.654</v>
      </c>
      <c r="E12" s="88">
        <v>37</v>
      </c>
    </row>
    <row r="13" spans="1:5" ht="15">
      <c r="A13" s="87">
        <v>1949</v>
      </c>
      <c r="B13" s="87">
        <v>5</v>
      </c>
      <c r="C13" s="88">
        <v>119.846</v>
      </c>
      <c r="D13" s="88">
        <v>62.914</v>
      </c>
      <c r="E13" s="88">
        <v>36.6</v>
      </c>
    </row>
    <row r="14" spans="1:5" ht="15">
      <c r="A14" s="87">
        <v>1950</v>
      </c>
      <c r="B14" s="87">
        <v>5</v>
      </c>
      <c r="C14" s="88">
        <v>122.01</v>
      </c>
      <c r="D14" s="88">
        <v>63.922</v>
      </c>
      <c r="E14" s="88">
        <v>36.7</v>
      </c>
    </row>
    <row r="15" spans="1:5" ht="15">
      <c r="A15" s="87">
        <v>1951</v>
      </c>
      <c r="B15" s="87">
        <v>5</v>
      </c>
      <c r="C15" s="88">
        <v>128.936</v>
      </c>
      <c r="D15" s="88">
        <v>67.205</v>
      </c>
      <c r="E15" s="88">
        <v>36.9</v>
      </c>
    </row>
    <row r="16" spans="1:5" ht="15">
      <c r="A16" s="87">
        <v>1952</v>
      </c>
      <c r="B16" s="87">
        <v>5</v>
      </c>
      <c r="C16" s="88">
        <v>130.225</v>
      </c>
      <c r="D16" s="88">
        <v>68.064</v>
      </c>
      <c r="E16" s="88">
        <v>36.8</v>
      </c>
    </row>
    <row r="17" spans="1:5" ht="15">
      <c r="A17" s="87">
        <v>1953</v>
      </c>
      <c r="B17" s="87">
        <v>5</v>
      </c>
      <c r="C17" s="88">
        <v>131.695</v>
      </c>
      <c r="D17" s="88">
        <v>68.944</v>
      </c>
      <c r="E17" s="88">
        <v>36.7</v>
      </c>
    </row>
    <row r="18" spans="1:5" ht="15">
      <c r="A18" s="87">
        <v>1954</v>
      </c>
      <c r="B18" s="87">
        <v>5</v>
      </c>
      <c r="C18" s="88">
        <v>127.837</v>
      </c>
      <c r="D18" s="88">
        <v>67.502</v>
      </c>
      <c r="E18" s="88">
        <v>36.4</v>
      </c>
    </row>
    <row r="19" spans="1:5" ht="15">
      <c r="A19" s="87">
        <v>1955</v>
      </c>
      <c r="B19" s="87">
        <v>5</v>
      </c>
      <c r="C19" s="88">
        <v>132.056</v>
      </c>
      <c r="D19" s="88">
        <v>69.367</v>
      </c>
      <c r="E19" s="88">
        <v>36.6</v>
      </c>
    </row>
    <row r="20" spans="1:5" ht="15">
      <c r="A20" s="87">
        <v>1956</v>
      </c>
      <c r="B20" s="87">
        <v>5</v>
      </c>
      <c r="C20" s="88">
        <v>134.253</v>
      </c>
      <c r="D20" s="88">
        <v>70.938</v>
      </c>
      <c r="E20" s="88">
        <v>36.4</v>
      </c>
    </row>
    <row r="21" spans="1:5" ht="15">
      <c r="A21" s="87">
        <v>1957</v>
      </c>
      <c r="B21" s="87">
        <v>5</v>
      </c>
      <c r="C21" s="88">
        <v>133.038</v>
      </c>
      <c r="D21" s="88">
        <v>71.166</v>
      </c>
      <c r="E21" s="88">
        <v>36</v>
      </c>
    </row>
    <row r="22" spans="1:5" ht="15">
      <c r="A22" s="87">
        <v>1958</v>
      </c>
      <c r="B22" s="87">
        <v>5</v>
      </c>
      <c r="C22" s="88">
        <v>128.388</v>
      </c>
      <c r="D22" s="88">
        <v>69.261</v>
      </c>
      <c r="E22" s="88">
        <v>35.6</v>
      </c>
    </row>
    <row r="23" spans="1:5" ht="15">
      <c r="A23" s="87">
        <v>1959</v>
      </c>
      <c r="B23" s="87">
        <v>5</v>
      </c>
      <c r="C23" s="88">
        <v>133.073</v>
      </c>
      <c r="D23" s="88">
        <v>71.211</v>
      </c>
      <c r="E23" s="88">
        <v>35.9</v>
      </c>
    </row>
    <row r="24" spans="1:5" ht="15">
      <c r="A24" s="87">
        <v>1960</v>
      </c>
      <c r="B24" s="87">
        <v>5</v>
      </c>
      <c r="C24" s="88">
        <v>134.03</v>
      </c>
      <c r="D24" s="88">
        <v>71.949</v>
      </c>
      <c r="E24" s="88">
        <v>35.8</v>
      </c>
    </row>
    <row r="25" spans="1:5" ht="15">
      <c r="A25" s="87">
        <v>1961</v>
      </c>
      <c r="B25" s="87">
        <v>5</v>
      </c>
      <c r="C25" s="88">
        <v>133.119</v>
      </c>
      <c r="D25" s="88">
        <v>71.776</v>
      </c>
      <c r="E25" s="88">
        <v>35.7</v>
      </c>
    </row>
    <row r="26" spans="1:5" ht="15">
      <c r="A26" s="87">
        <v>1962</v>
      </c>
      <c r="B26" s="87">
        <v>5</v>
      </c>
      <c r="C26" s="88">
        <v>136.464</v>
      </c>
      <c r="D26" s="88">
        <v>73.234</v>
      </c>
      <c r="E26" s="88">
        <v>35.8</v>
      </c>
    </row>
    <row r="27" spans="1:5" ht="15">
      <c r="A27" s="87">
        <v>1963</v>
      </c>
      <c r="B27" s="87">
        <v>5</v>
      </c>
      <c r="C27" s="88">
        <v>137.552</v>
      </c>
      <c r="D27" s="88">
        <v>73.858</v>
      </c>
      <c r="E27" s="88">
        <v>35.8</v>
      </c>
    </row>
    <row r="28" spans="1:5" ht="15">
      <c r="A28" s="87">
        <v>1964</v>
      </c>
      <c r="B28" s="87">
        <v>5</v>
      </c>
      <c r="C28" s="88">
        <v>141.126</v>
      </c>
      <c r="D28" s="88">
        <v>75.397</v>
      </c>
      <c r="E28" s="88">
        <v>36</v>
      </c>
    </row>
    <row r="29" spans="1:5" ht="15">
      <c r="A29" s="87">
        <v>1965</v>
      </c>
      <c r="B29" s="87">
        <v>5</v>
      </c>
      <c r="C29" s="88">
        <v>145.977</v>
      </c>
      <c r="D29" s="88">
        <v>77.575</v>
      </c>
      <c r="E29" s="88">
        <v>36.2</v>
      </c>
    </row>
    <row r="30" spans="1:5" ht="15">
      <c r="A30" s="87">
        <v>1966</v>
      </c>
      <c r="B30" s="87">
        <v>5</v>
      </c>
      <c r="C30" s="88">
        <v>151.085</v>
      </c>
      <c r="D30" s="88">
        <v>80.514</v>
      </c>
      <c r="E30" s="88">
        <v>36.1</v>
      </c>
    </row>
    <row r="31" spans="1:5" ht="15">
      <c r="A31" s="87">
        <v>1967</v>
      </c>
      <c r="B31" s="87">
        <v>5</v>
      </c>
      <c r="C31" s="88">
        <v>152.752</v>
      </c>
      <c r="D31" s="88">
        <v>82.401</v>
      </c>
      <c r="E31" s="88">
        <v>35.6</v>
      </c>
    </row>
    <row r="32" spans="1:5" ht="15">
      <c r="A32" s="87">
        <v>1968</v>
      </c>
      <c r="B32" s="87">
        <v>5</v>
      </c>
      <c r="C32" s="88">
        <v>155.517</v>
      </c>
      <c r="D32" s="88">
        <v>84.365</v>
      </c>
      <c r="E32" s="88">
        <v>35.4</v>
      </c>
    </row>
    <row r="33" spans="1:5" ht="15">
      <c r="A33" s="87">
        <v>1969</v>
      </c>
      <c r="B33" s="87">
        <v>5</v>
      </c>
      <c r="C33" s="88">
        <v>159.301</v>
      </c>
      <c r="D33" s="88">
        <v>86.711</v>
      </c>
      <c r="E33" s="88">
        <v>35.3</v>
      </c>
    </row>
    <row r="34" spans="1:5" ht="15">
      <c r="A34" s="87">
        <v>1970</v>
      </c>
      <c r="B34" s="87">
        <v>5</v>
      </c>
      <c r="C34" s="88">
        <v>156.51</v>
      </c>
      <c r="D34" s="88">
        <v>86.537</v>
      </c>
      <c r="E34" s="88">
        <v>34.8</v>
      </c>
    </row>
    <row r="35" spans="1:5" ht="15">
      <c r="A35" s="87">
        <v>1971</v>
      </c>
      <c r="B35" s="87">
        <v>5</v>
      </c>
      <c r="C35" s="88">
        <v>155.821</v>
      </c>
      <c r="D35" s="88">
        <v>86.669</v>
      </c>
      <c r="E35" s="88">
        <v>34.6</v>
      </c>
    </row>
    <row r="36" spans="1:5" ht="15">
      <c r="A36" s="87">
        <v>1972</v>
      </c>
      <c r="B36" s="87">
        <v>5</v>
      </c>
      <c r="C36" s="88">
        <v>160.121</v>
      </c>
      <c r="D36" s="88">
        <v>88.785</v>
      </c>
      <c r="E36" s="88">
        <v>34.7</v>
      </c>
    </row>
    <row r="37" spans="1:5" ht="15">
      <c r="A37" s="87">
        <v>1973</v>
      </c>
      <c r="B37" s="87">
        <v>5</v>
      </c>
      <c r="C37" s="88">
        <v>165.239</v>
      </c>
      <c r="D37" s="88">
        <v>91.969</v>
      </c>
      <c r="E37" s="88">
        <v>34.6</v>
      </c>
    </row>
    <row r="38" spans="1:5" ht="15">
      <c r="A38" s="87">
        <v>1974</v>
      </c>
      <c r="B38" s="87">
        <v>5</v>
      </c>
      <c r="C38" s="88">
        <v>165.842</v>
      </c>
      <c r="D38" s="88">
        <v>93.352</v>
      </c>
      <c r="E38" s="88">
        <v>34.2</v>
      </c>
    </row>
    <row r="39" spans="1:5" ht="15">
      <c r="A39" s="87">
        <v>1975</v>
      </c>
      <c r="B39" s="87">
        <v>5</v>
      </c>
      <c r="C39" s="88">
        <v>161.091</v>
      </c>
      <c r="D39" s="88">
        <v>91.777</v>
      </c>
      <c r="E39" s="88">
        <v>33.8</v>
      </c>
    </row>
    <row r="40" spans="1:5" ht="15">
      <c r="A40" s="87">
        <v>1976</v>
      </c>
      <c r="B40" s="87">
        <v>5</v>
      </c>
      <c r="C40" s="88">
        <v>165.755</v>
      </c>
      <c r="D40" s="88">
        <v>94.247</v>
      </c>
      <c r="E40" s="88">
        <v>33.8</v>
      </c>
    </row>
    <row r="41" spans="1:5" ht="15">
      <c r="A41" s="87">
        <v>1977</v>
      </c>
      <c r="B41" s="87">
        <v>5</v>
      </c>
      <c r="C41" s="88">
        <v>171.589</v>
      </c>
      <c r="D41" s="88">
        <v>97.857</v>
      </c>
      <c r="E41" s="88">
        <v>33.7</v>
      </c>
    </row>
    <row r="42" spans="1:5" ht="15">
      <c r="A42" s="87">
        <v>1978</v>
      </c>
      <c r="B42" s="87">
        <v>5</v>
      </c>
      <c r="C42" s="88">
        <v>179.664</v>
      </c>
      <c r="D42" s="88">
        <v>102.568</v>
      </c>
      <c r="E42" s="88">
        <v>33.7</v>
      </c>
    </row>
    <row r="43" spans="1:5" ht="15">
      <c r="A43" s="87">
        <v>1979</v>
      </c>
      <c r="B43" s="87">
        <v>5</v>
      </c>
      <c r="C43" s="88">
        <v>184.524</v>
      </c>
      <c r="D43" s="88">
        <v>105.848</v>
      </c>
      <c r="E43" s="88">
        <v>33.5</v>
      </c>
    </row>
    <row r="44" spans="1:5" ht="15">
      <c r="A44" s="87">
        <v>1980</v>
      </c>
      <c r="B44" s="87">
        <v>5</v>
      </c>
      <c r="C44" s="88">
        <v>184.008</v>
      </c>
      <c r="D44" s="88">
        <v>106.46</v>
      </c>
      <c r="E44" s="88">
        <v>33.2</v>
      </c>
    </row>
    <row r="45" spans="1:5" ht="15">
      <c r="A45" s="87">
        <v>1981</v>
      </c>
      <c r="B45" s="87">
        <v>5</v>
      </c>
      <c r="C45" s="88">
        <v>184.394</v>
      </c>
      <c r="D45" s="88">
        <v>107.322</v>
      </c>
      <c r="E45" s="88">
        <v>33</v>
      </c>
    </row>
    <row r="46" spans="1:5" ht="15">
      <c r="A46" s="87">
        <v>1982</v>
      </c>
      <c r="B46" s="87">
        <v>5</v>
      </c>
      <c r="C46" s="88">
        <v>181.648</v>
      </c>
      <c r="D46" s="88">
        <v>105.974</v>
      </c>
      <c r="E46" s="88">
        <v>33</v>
      </c>
    </row>
    <row r="47" spans="1:5" ht="15">
      <c r="A47" s="87">
        <v>1983</v>
      </c>
      <c r="B47" s="87">
        <v>5</v>
      </c>
      <c r="C47" s="88">
        <v>184.908</v>
      </c>
      <c r="D47" s="88">
        <v>106.855</v>
      </c>
      <c r="E47" s="88">
        <v>33.3</v>
      </c>
    </row>
    <row r="48" spans="1:5" ht="15">
      <c r="A48" s="87">
        <v>1984</v>
      </c>
      <c r="B48" s="87">
        <v>5</v>
      </c>
      <c r="C48" s="88">
        <v>194.236</v>
      </c>
      <c r="D48" s="88">
        <v>111.259</v>
      </c>
      <c r="E48" s="88">
        <v>33.6</v>
      </c>
    </row>
    <row r="49" spans="1:5" ht="15">
      <c r="A49" s="87">
        <v>1985</v>
      </c>
      <c r="B49" s="87">
        <v>5</v>
      </c>
      <c r="C49" s="88">
        <v>198.678</v>
      </c>
      <c r="D49" s="88">
        <v>114.033</v>
      </c>
      <c r="E49" s="88">
        <v>33.5</v>
      </c>
    </row>
    <row r="50" spans="1:5" ht="15">
      <c r="A50" s="87">
        <v>1986</v>
      </c>
      <c r="B50" s="87">
        <v>5</v>
      </c>
      <c r="C50" s="88">
        <v>201.005</v>
      </c>
      <c r="D50" s="88">
        <v>116.042</v>
      </c>
      <c r="E50" s="88">
        <v>33.3</v>
      </c>
    </row>
    <row r="51" spans="1:5" ht="15">
      <c r="A51" s="87">
        <v>1987</v>
      </c>
      <c r="B51" s="87">
        <v>5</v>
      </c>
      <c r="C51" s="88">
        <v>206.453</v>
      </c>
      <c r="D51" s="88">
        <v>119.111</v>
      </c>
      <c r="E51" s="88">
        <v>33.3</v>
      </c>
    </row>
    <row r="52" spans="1:5" ht="15">
      <c r="A52" s="87">
        <v>1988</v>
      </c>
      <c r="B52" s="87">
        <v>5</v>
      </c>
      <c r="C52" s="88">
        <v>212.615</v>
      </c>
      <c r="D52" s="88">
        <v>122.656</v>
      </c>
      <c r="E52" s="88">
        <v>33.3</v>
      </c>
    </row>
    <row r="53" spans="1:5" ht="15">
      <c r="A53" s="87">
        <v>1989</v>
      </c>
      <c r="B53" s="87">
        <v>5</v>
      </c>
      <c r="C53" s="88">
        <v>218.492</v>
      </c>
      <c r="D53" s="88">
        <v>125.43</v>
      </c>
      <c r="E53" s="88">
        <v>33.5</v>
      </c>
    </row>
    <row r="54" spans="1:5" ht="15">
      <c r="A54" s="87">
        <v>1990</v>
      </c>
      <c r="B54" s="87">
        <v>5</v>
      </c>
      <c r="C54" s="88">
        <v>218.862</v>
      </c>
      <c r="D54" s="88">
        <v>126.941</v>
      </c>
      <c r="E54" s="88">
        <v>33.2</v>
      </c>
    </row>
    <row r="55" spans="1:5" ht="15">
      <c r="A55" s="87">
        <v>1991</v>
      </c>
      <c r="B55" s="87">
        <v>5</v>
      </c>
      <c r="C55" s="88">
        <v>215.781</v>
      </c>
      <c r="D55" s="88">
        <v>126.014</v>
      </c>
      <c r="E55" s="88">
        <v>32.9</v>
      </c>
    </row>
    <row r="56" spans="1:5" ht="15">
      <c r="A56" s="87">
        <v>1992</v>
      </c>
      <c r="B56" s="87">
        <v>5</v>
      </c>
      <c r="C56" s="88">
        <v>215.947</v>
      </c>
      <c r="D56" s="88">
        <v>125.887</v>
      </c>
      <c r="E56" s="88">
        <v>33</v>
      </c>
    </row>
    <row r="57" spans="1:5" ht="15">
      <c r="A57" s="87">
        <v>1993</v>
      </c>
      <c r="B57" s="87">
        <v>5</v>
      </c>
      <c r="C57" s="88">
        <v>221.049</v>
      </c>
      <c r="D57" s="88">
        <v>128.119</v>
      </c>
      <c r="E57" s="88">
        <v>33.2</v>
      </c>
    </row>
    <row r="58" spans="1:5" ht="15">
      <c r="A58" s="87">
        <v>1994</v>
      </c>
      <c r="B58" s="87">
        <v>5</v>
      </c>
      <c r="C58" s="88">
        <v>228.021</v>
      </c>
      <c r="D58" s="88">
        <v>131.455</v>
      </c>
      <c r="E58" s="88">
        <v>33.4</v>
      </c>
    </row>
    <row r="59" spans="1:5" ht="15">
      <c r="A59" s="87">
        <v>1995</v>
      </c>
      <c r="B59" s="87">
        <v>5</v>
      </c>
      <c r="C59" s="88">
        <v>233.626</v>
      </c>
      <c r="D59" s="88">
        <v>134.514</v>
      </c>
      <c r="E59" s="88">
        <v>33.4</v>
      </c>
    </row>
    <row r="60" spans="1:5" ht="15">
      <c r="A60" s="87">
        <v>1996</v>
      </c>
      <c r="B60" s="87">
        <v>5</v>
      </c>
      <c r="C60" s="88">
        <v>236.541</v>
      </c>
      <c r="D60" s="88">
        <v>136.887</v>
      </c>
      <c r="E60" s="88">
        <v>33.2</v>
      </c>
    </row>
    <row r="61" spans="1:5" ht="15">
      <c r="A61" s="87">
        <v>1997</v>
      </c>
      <c r="B61" s="87">
        <v>5</v>
      </c>
      <c r="C61" s="88">
        <v>243.508</v>
      </c>
      <c r="D61" s="88">
        <v>139.977</v>
      </c>
      <c r="E61" s="88">
        <v>33.5</v>
      </c>
    </row>
    <row r="62" spans="1:5" ht="15">
      <c r="A62" s="87">
        <v>1998</v>
      </c>
      <c r="B62" s="87">
        <v>5</v>
      </c>
      <c r="C62" s="88">
        <v>248.788</v>
      </c>
      <c r="D62" s="88">
        <v>142.847</v>
      </c>
      <c r="E62" s="88">
        <v>33.5</v>
      </c>
    </row>
    <row r="63" spans="1:5" ht="15">
      <c r="A63" s="87">
        <v>1999</v>
      </c>
      <c r="B63" s="87">
        <v>5</v>
      </c>
      <c r="C63" s="88">
        <v>253.659</v>
      </c>
      <c r="D63" s="88">
        <v>145.293</v>
      </c>
      <c r="E63" s="88">
        <v>33.6</v>
      </c>
    </row>
    <row r="64" spans="1:5" ht="15">
      <c r="A64" s="87">
        <v>2000</v>
      </c>
      <c r="B64" s="87">
        <v>5</v>
      </c>
      <c r="C64" s="88">
        <v>257.086</v>
      </c>
      <c r="D64" s="88">
        <v>147.838</v>
      </c>
      <c r="E64" s="88">
        <v>33.4</v>
      </c>
    </row>
    <row r="65" spans="1:5" ht="15">
      <c r="A65" s="87">
        <v>2001</v>
      </c>
      <c r="B65" s="87">
        <v>5</v>
      </c>
      <c r="C65" s="88">
        <v>253.854</v>
      </c>
      <c r="D65" s="88">
        <v>147.488</v>
      </c>
      <c r="E65" s="88">
        <v>33.1</v>
      </c>
    </row>
    <row r="66" spans="1:5" ht="15">
      <c r="A66" s="87">
        <v>2002</v>
      </c>
      <c r="B66" s="87">
        <v>5</v>
      </c>
      <c r="C66" s="88">
        <v>250.613</v>
      </c>
      <c r="D66" s="88">
        <v>145.817</v>
      </c>
      <c r="E66" s="88">
        <v>33.1</v>
      </c>
    </row>
    <row r="67" spans="1:5" ht="15">
      <c r="A67" s="87">
        <v>2003</v>
      </c>
      <c r="B67" s="87">
        <v>5</v>
      </c>
      <c r="C67" s="88">
        <v>249.343</v>
      </c>
      <c r="D67" s="88">
        <v>145.833</v>
      </c>
      <c r="E67" s="88">
        <v>32.9</v>
      </c>
    </row>
    <row r="68" spans="1:5" ht="15">
      <c r="A68" s="87">
        <v>2004</v>
      </c>
      <c r="B68" s="87">
        <v>5</v>
      </c>
      <c r="C68" s="88">
        <v>252.104</v>
      </c>
      <c r="D68" s="88">
        <v>147.421</v>
      </c>
      <c r="E68" s="88">
        <v>32.9</v>
      </c>
    </row>
    <row r="69" spans="1:5" ht="15">
      <c r="A69" s="87">
        <v>2005</v>
      </c>
      <c r="B69" s="87">
        <v>5</v>
      </c>
      <c r="C69" s="88">
        <v>255.835</v>
      </c>
      <c r="D69" s="88">
        <v>149.753</v>
      </c>
      <c r="E69" s="88">
        <v>32.9</v>
      </c>
    </row>
    <row r="70" spans="1:5" ht="15">
      <c r="A70" s="87">
        <v>2006</v>
      </c>
      <c r="B70" s="87">
        <v>5</v>
      </c>
      <c r="C70" s="88">
        <v>260.466</v>
      </c>
      <c r="D70" s="88">
        <v>152.228</v>
      </c>
      <c r="E70" s="88">
        <v>32.9</v>
      </c>
    </row>
    <row r="71" spans="1:7" ht="15">
      <c r="A71" s="87">
        <v>2007</v>
      </c>
      <c r="B71" s="87">
        <v>5</v>
      </c>
      <c r="C71" s="88">
        <v>262.343</v>
      </c>
      <c r="D71" s="88">
        <v>153.52</v>
      </c>
      <c r="E71" s="88">
        <v>32.9</v>
      </c>
      <c r="F71" s="87">
        <f>100*LN(C71/C51)/20</f>
        <v>1.1979001213661575</v>
      </c>
      <c r="G71" s="87">
        <f>100*LN(D71/D51)/20</f>
        <v>1.268875101205863</v>
      </c>
    </row>
    <row r="72" spans="1:5" ht="15">
      <c r="A72" s="87">
        <v>2008</v>
      </c>
      <c r="B72" s="87">
        <v>5</v>
      </c>
      <c r="C72" s="88">
        <v>259.583</v>
      </c>
      <c r="D72" s="88">
        <v>152.394</v>
      </c>
      <c r="E72" s="88">
        <v>32.8</v>
      </c>
    </row>
    <row r="73" spans="1:5" ht="15">
      <c r="A73" s="87">
        <v>2009</v>
      </c>
      <c r="B73" s="87">
        <v>5</v>
      </c>
      <c r="C73" s="88">
        <v>245.249</v>
      </c>
      <c r="D73" s="88">
        <v>145.964</v>
      </c>
      <c r="E73" s="88">
        <v>32.3</v>
      </c>
    </row>
    <row r="74" spans="1:5" ht="15">
      <c r="A74" s="87">
        <v>2010</v>
      </c>
      <c r="B74" s="87">
        <v>5</v>
      </c>
      <c r="C74" s="88">
        <v>245.208</v>
      </c>
      <c r="D74" s="88">
        <v>144.669</v>
      </c>
      <c r="E74" s="88">
        <v>32.6</v>
      </c>
    </row>
    <row r="75" spans="1:5" ht="15">
      <c r="A75" s="87">
        <v>2011</v>
      </c>
      <c r="B75" s="87">
        <v>5</v>
      </c>
      <c r="C75" s="88">
        <v>249.041</v>
      </c>
      <c r="D75" s="88">
        <v>146.209</v>
      </c>
      <c r="E75" s="88">
        <v>32.8</v>
      </c>
    </row>
    <row r="76" spans="1:5" ht="15">
      <c r="A76" s="87">
        <v>2012</v>
      </c>
      <c r="B76" s="87">
        <v>5</v>
      </c>
      <c r="C76" s="88">
        <v>253.334</v>
      </c>
      <c r="D76" s="88">
        <v>148.466</v>
      </c>
      <c r="E76" s="88">
        <v>32.8</v>
      </c>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W76"/>
  <sheetViews>
    <sheetView workbookViewId="0" topLeftCell="A1">
      <pane xSplit="2" ySplit="6" topLeftCell="C68" activePane="bottomRight" state="frozen"/>
      <selection pane="topLeft" activeCell="A1" sqref="A1"/>
      <selection pane="topRight" activeCell="C1" sqref="C1"/>
      <selection pane="bottomLeft" activeCell="A68" sqref="A68"/>
      <selection pane="bottomRight" activeCell="C76" sqref="C76"/>
    </sheetView>
  </sheetViews>
  <sheetFormatPr defaultColWidth="9.140625" defaultRowHeight="15"/>
  <cols>
    <col min="23" max="23" width="9.140625" style="7" customWidth="1"/>
  </cols>
  <sheetData>
    <row r="1" spans="1:17" ht="15">
      <c r="A1" t="s">
        <v>144</v>
      </c>
      <c r="P1" s="28" t="s">
        <v>145</v>
      </c>
      <c r="Q1" s="28"/>
    </row>
    <row r="2" spans="16:17" ht="15">
      <c r="P2" s="31"/>
      <c r="Q2" s="31"/>
    </row>
    <row r="3" spans="1:23" ht="15">
      <c r="A3" t="s">
        <v>146</v>
      </c>
      <c r="B3" t="s">
        <v>147</v>
      </c>
      <c r="C3" s="92" t="s">
        <v>148</v>
      </c>
      <c r="D3" t="s">
        <v>149</v>
      </c>
      <c r="E3" t="s">
        <v>150</v>
      </c>
      <c r="F3" s="93" t="s">
        <v>151</v>
      </c>
      <c r="G3" t="s">
        <v>152</v>
      </c>
      <c r="H3" t="s">
        <v>153</v>
      </c>
      <c r="I3" t="s">
        <v>154</v>
      </c>
      <c r="J3" t="s">
        <v>155</v>
      </c>
      <c r="P3" s="92" t="s">
        <v>156</v>
      </c>
      <c r="Q3" t="s">
        <v>157</v>
      </c>
      <c r="V3">
        <v>0.3</v>
      </c>
      <c r="W3" s="7">
        <v>0.25</v>
      </c>
    </row>
    <row r="4" spans="1:23" s="32" customFormat="1" ht="140.25" customHeight="1">
      <c r="A4" s="32" t="s">
        <v>158</v>
      </c>
      <c r="C4" s="32" t="s">
        <v>159</v>
      </c>
      <c r="D4" s="32" t="s">
        <v>160</v>
      </c>
      <c r="E4" s="32" t="s">
        <v>161</v>
      </c>
      <c r="F4" s="32" t="s">
        <v>162</v>
      </c>
      <c r="G4" s="32" t="s">
        <v>163</v>
      </c>
      <c r="H4" s="32" t="s">
        <v>164</v>
      </c>
      <c r="I4" s="32" t="s">
        <v>165</v>
      </c>
      <c r="J4" s="32" t="s">
        <v>166</v>
      </c>
      <c r="K4" s="32" t="s">
        <v>5</v>
      </c>
      <c r="M4" s="32" t="s">
        <v>167</v>
      </c>
      <c r="N4" s="32" t="s">
        <v>168</v>
      </c>
      <c r="P4" s="32" t="s">
        <v>169</v>
      </c>
      <c r="Q4" s="32" t="s">
        <v>170</v>
      </c>
      <c r="S4" s="32" t="s">
        <v>171</v>
      </c>
      <c r="T4" s="32" t="s">
        <v>172</v>
      </c>
      <c r="U4" s="32" t="s">
        <v>173</v>
      </c>
      <c r="V4" s="32" t="s">
        <v>174</v>
      </c>
      <c r="W4" s="94" t="s">
        <v>175</v>
      </c>
    </row>
    <row r="5" spans="1:17" ht="15">
      <c r="A5" t="s">
        <v>176</v>
      </c>
      <c r="C5" t="s">
        <v>177</v>
      </c>
      <c r="D5" t="s">
        <v>177</v>
      </c>
      <c r="E5" t="s">
        <v>177</v>
      </c>
      <c r="F5" t="s">
        <v>178</v>
      </c>
      <c r="G5" t="s">
        <v>178</v>
      </c>
      <c r="H5" t="s">
        <v>178</v>
      </c>
      <c r="I5" t="s">
        <v>178</v>
      </c>
      <c r="J5" t="s">
        <v>178</v>
      </c>
      <c r="P5" t="s">
        <v>179</v>
      </c>
      <c r="Q5" t="s">
        <v>179</v>
      </c>
    </row>
    <row r="6" spans="1:17" ht="15">
      <c r="A6" t="s">
        <v>180</v>
      </c>
      <c r="C6" t="s">
        <v>181</v>
      </c>
      <c r="D6" t="s">
        <v>182</v>
      </c>
      <c r="E6" t="s">
        <v>182</v>
      </c>
      <c r="F6" t="s">
        <v>183</v>
      </c>
      <c r="G6" t="s">
        <v>183</v>
      </c>
      <c r="H6" t="s">
        <v>183</v>
      </c>
      <c r="I6" t="s">
        <v>183</v>
      </c>
      <c r="J6" t="s">
        <v>184</v>
      </c>
      <c r="P6" t="s">
        <v>185</v>
      </c>
      <c r="Q6" t="s">
        <v>185</v>
      </c>
    </row>
    <row r="7" spans="1:17" ht="15">
      <c r="A7" t="s">
        <v>186</v>
      </c>
      <c r="B7" s="95">
        <v>18263</v>
      </c>
      <c r="C7" s="41">
        <v>2007</v>
      </c>
      <c r="D7" s="20">
        <v>13453</v>
      </c>
      <c r="E7" s="20">
        <v>149188</v>
      </c>
      <c r="F7" s="20">
        <v>148665</v>
      </c>
      <c r="G7" s="20">
        <v>15607</v>
      </c>
      <c r="H7" s="20">
        <v>12803</v>
      </c>
      <c r="I7" s="20">
        <v>10967</v>
      </c>
      <c r="J7" s="20">
        <v>11921</v>
      </c>
      <c r="K7" s="20">
        <f>F7-G7-H7-I7-J7</f>
        <v>97367</v>
      </c>
      <c r="M7" s="20">
        <f>1000*1000*C7/E7</f>
        <v>13452.824623964394</v>
      </c>
      <c r="N7" s="20">
        <f>1000*1000*C7/K7</f>
        <v>20612.73326691795</v>
      </c>
      <c r="P7" s="41">
        <v>2351.4</v>
      </c>
      <c r="Q7" s="41">
        <v>2834.1</v>
      </c>
    </row>
    <row r="8" spans="1:23" ht="15">
      <c r="A8" t="s">
        <v>187</v>
      </c>
      <c r="B8" s="95">
        <v>18628</v>
      </c>
      <c r="C8" s="41">
        <v>2181.9</v>
      </c>
      <c r="D8" s="20">
        <v>14384</v>
      </c>
      <c r="E8" s="20">
        <v>151684</v>
      </c>
      <c r="F8" s="20">
        <v>151868</v>
      </c>
      <c r="G8" s="20">
        <v>16410</v>
      </c>
      <c r="H8" s="20">
        <v>13375</v>
      </c>
      <c r="I8" s="20">
        <v>11213</v>
      </c>
      <c r="J8" s="20">
        <v>12397</v>
      </c>
      <c r="K8" s="20">
        <f aca="true" t="shared" si="0" ref="K8:K70">F8-G8-H8-I8-J8</f>
        <v>98473</v>
      </c>
      <c r="M8" s="20">
        <f aca="true" t="shared" si="1" ref="M8:M70">1000*1000*C8/E8</f>
        <v>14384.509902165028</v>
      </c>
      <c r="N8" s="20">
        <f aca="true" t="shared" si="2" ref="N8:N70">1000*1000*C8/K8</f>
        <v>22157.342621835425</v>
      </c>
      <c r="P8" s="41">
        <v>2320.9</v>
      </c>
      <c r="Q8" s="41">
        <v>2988.9</v>
      </c>
      <c r="S8" s="5">
        <f>100*LN(P8/P7)</f>
        <v>-1.3055853964591868</v>
      </c>
      <c r="T8" s="5">
        <f>100*LN(Q8/Q7)</f>
        <v>5.318100027572197</v>
      </c>
      <c r="U8" s="5">
        <f>'Fernald-TFP-annual'!G7</f>
        <v>2.7</v>
      </c>
      <c r="V8" s="5">
        <f>V$3*T8+(1-V$3)*U8</f>
        <v>3.485430008271659</v>
      </c>
      <c r="W8" s="8">
        <f>$W$3*S8+(1-$W$3)*V8</f>
        <v>2.2876761570889474</v>
      </c>
    </row>
    <row r="9" spans="1:23" ht="15">
      <c r="A9" t="s">
        <v>188</v>
      </c>
      <c r="B9" s="95">
        <v>18993</v>
      </c>
      <c r="C9" s="41">
        <v>2357.7</v>
      </c>
      <c r="D9" s="20">
        <v>15281</v>
      </c>
      <c r="E9" s="20">
        <v>154287</v>
      </c>
      <c r="F9" s="20">
        <v>153982</v>
      </c>
      <c r="G9" s="20">
        <v>17333</v>
      </c>
      <c r="H9" s="20">
        <v>13668</v>
      </c>
      <c r="I9" s="20">
        <v>11500</v>
      </c>
      <c r="J9" s="20">
        <v>12803</v>
      </c>
      <c r="K9" s="20">
        <f t="shared" si="0"/>
        <v>98678</v>
      </c>
      <c r="M9" s="20">
        <f t="shared" si="1"/>
        <v>15281.26154504268</v>
      </c>
      <c r="N9" s="20">
        <f t="shared" si="2"/>
        <v>23892.863657552847</v>
      </c>
      <c r="P9" s="41">
        <v>2415.4</v>
      </c>
      <c r="Q9" s="41">
        <v>3108.9</v>
      </c>
      <c r="S9" s="5">
        <f aca="true" t="shared" si="3" ref="S9:S70">100*LN(P9/P8)</f>
        <v>3.9909863372226018</v>
      </c>
      <c r="T9" s="5">
        <f aca="true" t="shared" si="4" ref="T9:T70">100*LN(Q9/Q8)</f>
        <v>3.936353913936112</v>
      </c>
      <c r="U9" s="5">
        <f>'Fernald-TFP-annual'!G8</f>
        <v>4.58</v>
      </c>
      <c r="V9" s="5">
        <f aca="true" t="shared" si="5" ref="V9:V70">0.3*T9+0.7*U9</f>
        <v>4.386906174180833</v>
      </c>
      <c r="W9" s="8">
        <f aca="true" t="shared" si="6" ref="W9:W70">$W$3*S9+(1-$W$3)*V9</f>
        <v>4.287926214941275</v>
      </c>
    </row>
    <row r="10" spans="1:23" ht="15">
      <c r="A10" t="s">
        <v>189</v>
      </c>
      <c r="B10" s="95">
        <v>19359</v>
      </c>
      <c r="C10" s="41">
        <v>2453.7</v>
      </c>
      <c r="D10" s="20">
        <v>15633</v>
      </c>
      <c r="E10" s="20">
        <v>156954</v>
      </c>
      <c r="F10" s="20">
        <v>156393</v>
      </c>
      <c r="G10" s="20">
        <v>17312</v>
      </c>
      <c r="H10" s="20">
        <v>14811</v>
      </c>
      <c r="I10" s="20">
        <v>11962</v>
      </c>
      <c r="J10" s="20">
        <v>13203</v>
      </c>
      <c r="K10" s="20">
        <f t="shared" si="0"/>
        <v>99105</v>
      </c>
      <c r="M10" s="20">
        <f t="shared" si="1"/>
        <v>15633.242860965633</v>
      </c>
      <c r="N10" s="20">
        <f t="shared" si="2"/>
        <v>24758.589374905405</v>
      </c>
      <c r="P10" s="41">
        <v>2546.5</v>
      </c>
      <c r="Q10" s="41">
        <v>3223.3</v>
      </c>
      <c r="S10" s="5">
        <f t="shared" si="3"/>
        <v>5.285496248338434</v>
      </c>
      <c r="T10" s="5">
        <f t="shared" si="4"/>
        <v>3.613671360584388</v>
      </c>
      <c r="U10" s="5">
        <f>'Fernald-TFP-annual'!G9</f>
        <v>3.5</v>
      </c>
      <c r="V10" s="5">
        <f t="shared" si="5"/>
        <v>3.5341014081753164</v>
      </c>
      <c r="W10" s="8">
        <f t="shared" si="6"/>
        <v>3.9719501182160952</v>
      </c>
    </row>
    <row r="11" spans="1:23" ht="15">
      <c r="A11" t="s">
        <v>190</v>
      </c>
      <c r="B11" s="95">
        <v>19724</v>
      </c>
      <c r="C11" s="41">
        <v>2568.9</v>
      </c>
      <c r="D11" s="20">
        <v>16099</v>
      </c>
      <c r="E11" s="20">
        <v>159565</v>
      </c>
      <c r="F11" s="20">
        <v>158956</v>
      </c>
      <c r="G11" s="20">
        <v>17638</v>
      </c>
      <c r="H11" s="20">
        <v>15332</v>
      </c>
      <c r="I11" s="20">
        <v>12671</v>
      </c>
      <c r="J11" s="20">
        <v>13617</v>
      </c>
      <c r="K11" s="20">
        <f t="shared" si="0"/>
        <v>99698</v>
      </c>
      <c r="M11" s="20">
        <f t="shared" si="1"/>
        <v>16099.395230783693</v>
      </c>
      <c r="N11" s="20">
        <f t="shared" si="2"/>
        <v>25766.815783666672</v>
      </c>
      <c r="P11" s="41">
        <v>2686.6</v>
      </c>
      <c r="Q11" s="41">
        <v>3341.5</v>
      </c>
      <c r="S11" s="5">
        <f t="shared" si="3"/>
        <v>5.355658630425356</v>
      </c>
      <c r="T11" s="5">
        <f t="shared" si="4"/>
        <v>3.6014128486999524</v>
      </c>
      <c r="U11" s="5">
        <f>'Fernald-TFP-annual'!G10</f>
        <v>3.25</v>
      </c>
      <c r="V11" s="5">
        <f t="shared" si="5"/>
        <v>3.3554238546099855</v>
      </c>
      <c r="W11" s="8">
        <f t="shared" si="6"/>
        <v>3.8554825485638284</v>
      </c>
    </row>
    <row r="12" spans="1:23" ht="15">
      <c r="A12" t="s">
        <v>191</v>
      </c>
      <c r="B12" s="95">
        <v>20089</v>
      </c>
      <c r="C12" s="41">
        <v>2554.4</v>
      </c>
      <c r="D12" s="20">
        <v>15730</v>
      </c>
      <c r="E12" s="20">
        <v>162391</v>
      </c>
      <c r="F12" s="20">
        <v>161884</v>
      </c>
      <c r="G12" s="20">
        <v>18057</v>
      </c>
      <c r="H12" s="20">
        <v>16032</v>
      </c>
      <c r="I12" s="20">
        <v>13191</v>
      </c>
      <c r="J12" s="20">
        <v>14076</v>
      </c>
      <c r="K12" s="20">
        <f t="shared" si="0"/>
        <v>100528</v>
      </c>
      <c r="M12" s="20">
        <f t="shared" si="1"/>
        <v>15729.935772302651</v>
      </c>
      <c r="N12" s="20">
        <f t="shared" si="2"/>
        <v>25409.83606557377</v>
      </c>
      <c r="P12" s="41">
        <v>2807.8</v>
      </c>
      <c r="Q12" s="41">
        <v>3471.6</v>
      </c>
      <c r="S12" s="5">
        <f t="shared" si="3"/>
        <v>4.41248049089381</v>
      </c>
      <c r="T12" s="5">
        <f t="shared" si="4"/>
        <v>3.8195774818964807</v>
      </c>
      <c r="U12" s="5">
        <f>'Fernald-TFP-annual'!G11</f>
        <v>2.7</v>
      </c>
      <c r="V12" s="5">
        <f t="shared" si="5"/>
        <v>3.0358732445689443</v>
      </c>
      <c r="W12" s="8">
        <f t="shared" si="6"/>
        <v>3.380025056150161</v>
      </c>
    </row>
    <row r="13" spans="1:23" ht="15">
      <c r="A13" t="s">
        <v>192</v>
      </c>
      <c r="B13" s="95">
        <v>20454</v>
      </c>
      <c r="C13" s="41">
        <v>2736.4</v>
      </c>
      <c r="D13" s="20">
        <v>16557</v>
      </c>
      <c r="E13" s="20">
        <v>165275</v>
      </c>
      <c r="F13" s="20">
        <v>165069</v>
      </c>
      <c r="G13" s="20">
        <v>18566</v>
      </c>
      <c r="H13" s="20">
        <v>16749</v>
      </c>
      <c r="I13" s="20">
        <v>13638</v>
      </c>
      <c r="J13" s="20">
        <v>14525</v>
      </c>
      <c r="K13" s="20">
        <f t="shared" si="0"/>
        <v>101591</v>
      </c>
      <c r="M13" s="20">
        <f t="shared" si="1"/>
        <v>16556.648010890938</v>
      </c>
      <c r="N13" s="20">
        <f t="shared" si="2"/>
        <v>26935.456881022925</v>
      </c>
      <c r="P13" s="41">
        <v>2913</v>
      </c>
      <c r="Q13" s="41">
        <v>3628.2</v>
      </c>
      <c r="S13" s="5">
        <f t="shared" si="3"/>
        <v>3.678221942158381</v>
      </c>
      <c r="T13" s="5">
        <f t="shared" si="4"/>
        <v>4.412107473713248</v>
      </c>
      <c r="U13" s="5">
        <f>'Fernald-TFP-annual'!G12</f>
        <v>2.96</v>
      </c>
      <c r="V13" s="5">
        <f t="shared" si="5"/>
        <v>3.395632242113974</v>
      </c>
      <c r="W13" s="8">
        <f t="shared" si="6"/>
        <v>3.4662796671250757</v>
      </c>
    </row>
    <row r="14" spans="1:23" ht="15">
      <c r="A14" t="s">
        <v>193</v>
      </c>
      <c r="B14" s="95">
        <v>20820</v>
      </c>
      <c r="C14" s="41">
        <v>2794.8</v>
      </c>
      <c r="D14" s="20">
        <v>16614</v>
      </c>
      <c r="E14" s="20">
        <v>168221</v>
      </c>
      <c r="F14" s="20">
        <v>168088</v>
      </c>
      <c r="G14" s="20">
        <v>19003</v>
      </c>
      <c r="H14" s="20">
        <v>17652</v>
      </c>
      <c r="I14" s="20">
        <v>13918</v>
      </c>
      <c r="J14" s="20">
        <v>14938</v>
      </c>
      <c r="K14" s="20">
        <f t="shared" si="0"/>
        <v>102577</v>
      </c>
      <c r="M14" s="20">
        <f t="shared" si="1"/>
        <v>16613.8591495711</v>
      </c>
      <c r="N14" s="20">
        <f t="shared" si="2"/>
        <v>27245.873831365705</v>
      </c>
      <c r="P14" s="41">
        <v>3020.7</v>
      </c>
      <c r="Q14" s="41">
        <v>3763.9</v>
      </c>
      <c r="S14" s="5">
        <f t="shared" si="3"/>
        <v>3.630511463024418</v>
      </c>
      <c r="T14" s="5">
        <f t="shared" si="4"/>
        <v>3.6718996363723515</v>
      </c>
      <c r="U14" s="5">
        <f>'Fernald-TFP-annual'!G13</f>
        <v>3.86</v>
      </c>
      <c r="V14" s="5">
        <f t="shared" si="5"/>
        <v>3.8035698909117053</v>
      </c>
      <c r="W14" s="8">
        <f t="shared" si="6"/>
        <v>3.760305283939884</v>
      </c>
    </row>
    <row r="15" spans="1:23" ht="15">
      <c r="A15" t="s">
        <v>194</v>
      </c>
      <c r="B15" s="95">
        <v>21185</v>
      </c>
      <c r="C15" s="41">
        <v>2853.6</v>
      </c>
      <c r="D15" s="20">
        <v>16661</v>
      </c>
      <c r="E15" s="20">
        <v>171274</v>
      </c>
      <c r="F15" s="20">
        <v>171187</v>
      </c>
      <c r="G15" s="20">
        <v>19494</v>
      </c>
      <c r="H15" s="20">
        <v>17624</v>
      </c>
      <c r="I15" s="20">
        <v>15045</v>
      </c>
      <c r="J15" s="20">
        <v>15388</v>
      </c>
      <c r="K15" s="20">
        <f t="shared" si="0"/>
        <v>103636</v>
      </c>
      <c r="M15" s="20">
        <f t="shared" si="1"/>
        <v>16661.02268879106</v>
      </c>
      <c r="N15" s="20">
        <f t="shared" si="2"/>
        <v>27534.833455555985</v>
      </c>
      <c r="P15" s="41">
        <v>3138.5</v>
      </c>
      <c r="Q15" s="41">
        <v>3884.8</v>
      </c>
      <c r="S15" s="5">
        <f t="shared" si="3"/>
        <v>3.8256386167907586</v>
      </c>
      <c r="T15" s="5">
        <f t="shared" si="4"/>
        <v>3.1615848554178787</v>
      </c>
      <c r="U15" s="5">
        <f>'Fernald-TFP-annual'!G14</f>
        <v>3.57</v>
      </c>
      <c r="V15" s="5">
        <f t="shared" si="5"/>
        <v>3.447475456625363</v>
      </c>
      <c r="W15" s="8">
        <f t="shared" si="6"/>
        <v>3.542016246666712</v>
      </c>
    </row>
    <row r="16" spans="1:23" ht="15">
      <c r="A16" t="s">
        <v>195</v>
      </c>
      <c r="B16" s="95">
        <v>21550</v>
      </c>
      <c r="C16" s="41">
        <v>2832.6</v>
      </c>
      <c r="D16" s="20">
        <v>16266</v>
      </c>
      <c r="E16" s="20">
        <v>174141</v>
      </c>
      <c r="F16" s="20">
        <v>174149</v>
      </c>
      <c r="G16" s="20">
        <v>19887</v>
      </c>
      <c r="H16" s="20">
        <v>17941</v>
      </c>
      <c r="I16" s="20">
        <v>15546</v>
      </c>
      <c r="J16" s="20">
        <v>15806</v>
      </c>
      <c r="K16" s="20">
        <f t="shared" si="0"/>
        <v>104969</v>
      </c>
      <c r="M16" s="20">
        <f t="shared" si="1"/>
        <v>16266.129171188864</v>
      </c>
      <c r="N16" s="20">
        <f t="shared" si="2"/>
        <v>26985.10988958645</v>
      </c>
      <c r="P16" s="41">
        <v>3269.1</v>
      </c>
      <c r="Q16" s="41">
        <v>4005.1</v>
      </c>
      <c r="S16" s="5">
        <f t="shared" si="3"/>
        <v>4.076973889336378</v>
      </c>
      <c r="T16" s="5">
        <f t="shared" si="4"/>
        <v>3.049704655463382</v>
      </c>
      <c r="U16" s="5">
        <f>'Fernald-TFP-annual'!G15</f>
        <v>2.8</v>
      </c>
      <c r="V16" s="5">
        <f t="shared" si="5"/>
        <v>2.874911396639014</v>
      </c>
      <c r="W16" s="8">
        <f t="shared" si="6"/>
        <v>3.175427019813355</v>
      </c>
    </row>
    <row r="17" spans="1:23" ht="15">
      <c r="A17" t="s">
        <v>196</v>
      </c>
      <c r="B17" s="95">
        <v>21915</v>
      </c>
      <c r="C17" s="41">
        <v>3028.1</v>
      </c>
      <c r="D17" s="20">
        <v>17095</v>
      </c>
      <c r="E17" s="20">
        <v>177130</v>
      </c>
      <c r="F17" s="20">
        <v>177135</v>
      </c>
      <c r="G17" s="20">
        <v>20175</v>
      </c>
      <c r="H17" s="20">
        <v>18344</v>
      </c>
      <c r="I17" s="20">
        <v>16220</v>
      </c>
      <c r="J17" s="20">
        <v>16248</v>
      </c>
      <c r="K17" s="20">
        <f t="shared" si="0"/>
        <v>106148</v>
      </c>
      <c r="M17" s="20">
        <f t="shared" si="1"/>
        <v>17095.353695026253</v>
      </c>
      <c r="N17" s="20">
        <f t="shared" si="2"/>
        <v>28527.15077062215</v>
      </c>
      <c r="P17" s="41">
        <v>3417.2</v>
      </c>
      <c r="Q17" s="41">
        <v>4169.6</v>
      </c>
      <c r="S17" s="5">
        <f t="shared" si="3"/>
        <v>4.430678462651333</v>
      </c>
      <c r="T17" s="5">
        <f t="shared" si="4"/>
        <v>4.025155895076772</v>
      </c>
      <c r="U17" s="5">
        <f>'Fernald-TFP-annual'!G16</f>
        <v>2.55</v>
      </c>
      <c r="V17" s="5">
        <f t="shared" si="5"/>
        <v>2.992546768523031</v>
      </c>
      <c r="W17" s="8">
        <f t="shared" si="6"/>
        <v>3.3520796920551064</v>
      </c>
    </row>
    <row r="18" spans="1:23" ht="15">
      <c r="A18" t="s">
        <v>197</v>
      </c>
      <c r="B18" s="95">
        <v>22281</v>
      </c>
      <c r="C18" s="41">
        <v>3105.8</v>
      </c>
      <c r="D18" s="20">
        <v>17182</v>
      </c>
      <c r="E18" s="20">
        <v>180760</v>
      </c>
      <c r="F18" s="20">
        <v>179979</v>
      </c>
      <c r="G18" s="20">
        <v>20341</v>
      </c>
      <c r="H18" s="20">
        <v>18810</v>
      </c>
      <c r="I18" s="20">
        <v>16925</v>
      </c>
      <c r="J18" s="20">
        <v>16675</v>
      </c>
      <c r="K18" s="20">
        <f t="shared" si="0"/>
        <v>107228</v>
      </c>
      <c r="M18" s="20">
        <f t="shared" si="1"/>
        <v>17181.898650143838</v>
      </c>
      <c r="N18" s="20">
        <f t="shared" si="2"/>
        <v>28964.449584063863</v>
      </c>
      <c r="P18" s="41">
        <v>3558.1</v>
      </c>
      <c r="Q18" s="41">
        <v>4313.9</v>
      </c>
      <c r="S18" s="5">
        <f t="shared" si="3"/>
        <v>4.04051922307066</v>
      </c>
      <c r="T18" s="5">
        <f t="shared" si="4"/>
        <v>3.402225940683822</v>
      </c>
      <c r="U18" s="5">
        <f>'Fernald-TFP-annual'!G17</f>
        <v>3.19</v>
      </c>
      <c r="V18" s="5">
        <f t="shared" si="5"/>
        <v>3.253667782205146</v>
      </c>
      <c r="W18" s="8">
        <f t="shared" si="6"/>
        <v>3.450380642421525</v>
      </c>
    </row>
    <row r="19" spans="1:23" ht="15">
      <c r="A19" t="s">
        <v>198</v>
      </c>
      <c r="B19" s="95">
        <v>22646</v>
      </c>
      <c r="C19" s="41">
        <v>3185.1</v>
      </c>
      <c r="D19" s="20">
        <v>17335</v>
      </c>
      <c r="E19" s="20">
        <v>183742</v>
      </c>
      <c r="F19" s="20">
        <v>182992</v>
      </c>
      <c r="G19" s="20">
        <v>20522</v>
      </c>
      <c r="H19" s="20">
        <v>19196</v>
      </c>
      <c r="I19" s="20">
        <v>17835</v>
      </c>
      <c r="J19" s="20">
        <v>17089</v>
      </c>
      <c r="K19" s="20">
        <f t="shared" si="0"/>
        <v>108350</v>
      </c>
      <c r="M19" s="20">
        <f t="shared" si="1"/>
        <v>17334.632256098226</v>
      </c>
      <c r="N19" s="20">
        <f t="shared" si="2"/>
        <v>29396.40055376096</v>
      </c>
      <c r="P19" s="41">
        <v>3721.8</v>
      </c>
      <c r="Q19" s="41">
        <v>4455.8</v>
      </c>
      <c r="S19" s="5">
        <f t="shared" si="3"/>
        <v>4.498072769895678</v>
      </c>
      <c r="T19" s="5">
        <f t="shared" si="4"/>
        <v>3.2364250959059064</v>
      </c>
      <c r="U19" s="5">
        <f>'Fernald-TFP-annual'!G18</f>
        <v>2.38</v>
      </c>
      <c r="V19" s="5">
        <f t="shared" si="5"/>
        <v>2.6369275287717717</v>
      </c>
      <c r="W19" s="8">
        <f t="shared" si="6"/>
        <v>3.1022138390527485</v>
      </c>
    </row>
    <row r="20" spans="1:23" ht="15">
      <c r="A20" t="s">
        <v>199</v>
      </c>
      <c r="B20" s="95">
        <v>23011</v>
      </c>
      <c r="C20" s="41">
        <v>3379.9</v>
      </c>
      <c r="D20" s="20">
        <v>18114</v>
      </c>
      <c r="E20" s="20">
        <v>186590</v>
      </c>
      <c r="F20" s="20">
        <v>185771</v>
      </c>
      <c r="G20" s="20">
        <v>20469</v>
      </c>
      <c r="H20" s="20">
        <v>19641</v>
      </c>
      <c r="I20" s="20">
        <v>17794</v>
      </c>
      <c r="J20" s="20">
        <v>17457</v>
      </c>
      <c r="K20" s="20">
        <f t="shared" si="0"/>
        <v>110410</v>
      </c>
      <c r="M20" s="20">
        <f t="shared" si="1"/>
        <v>18114.046840666702</v>
      </c>
      <c r="N20" s="20">
        <f t="shared" si="2"/>
        <v>30612.263381940043</v>
      </c>
      <c r="P20" s="41">
        <v>3892.8</v>
      </c>
      <c r="Q20" s="41">
        <v>4615.1</v>
      </c>
      <c r="S20" s="5">
        <f t="shared" si="3"/>
        <v>4.492127082213133</v>
      </c>
      <c r="T20" s="5">
        <f t="shared" si="4"/>
        <v>3.512691787814401</v>
      </c>
      <c r="U20" s="5">
        <f>'Fernald-TFP-annual'!G19</f>
        <v>3.06</v>
      </c>
      <c r="V20" s="5">
        <f t="shared" si="5"/>
        <v>3.1958075363443204</v>
      </c>
      <c r="W20" s="8">
        <f t="shared" si="6"/>
        <v>3.5198874228115233</v>
      </c>
    </row>
    <row r="21" spans="1:23" ht="15">
      <c r="A21" t="s">
        <v>200</v>
      </c>
      <c r="B21" s="95">
        <v>23376</v>
      </c>
      <c r="C21" s="41">
        <v>3527.1</v>
      </c>
      <c r="D21" s="20">
        <v>18632</v>
      </c>
      <c r="E21" s="20">
        <v>189300</v>
      </c>
      <c r="F21" s="20">
        <v>188483</v>
      </c>
      <c r="G21" s="20">
        <v>20342</v>
      </c>
      <c r="H21" s="20">
        <v>19996</v>
      </c>
      <c r="I21" s="20">
        <v>18128</v>
      </c>
      <c r="J21" s="20">
        <v>17778</v>
      </c>
      <c r="K21" s="20">
        <f t="shared" si="0"/>
        <v>112239</v>
      </c>
      <c r="M21" s="20">
        <f t="shared" si="1"/>
        <v>18632.32963549921</v>
      </c>
      <c r="N21" s="20">
        <f t="shared" si="2"/>
        <v>31424.90578141288</v>
      </c>
      <c r="P21" s="41">
        <v>4064.8</v>
      </c>
      <c r="Q21" s="41">
        <v>4799.1</v>
      </c>
      <c r="S21" s="5">
        <f t="shared" si="3"/>
        <v>4.3235848250263995</v>
      </c>
      <c r="T21" s="5">
        <f t="shared" si="4"/>
        <v>3.9094864141092485</v>
      </c>
      <c r="U21" s="5">
        <f>'Fernald-TFP-annual'!G20</f>
        <v>3.38</v>
      </c>
      <c r="V21" s="5">
        <f t="shared" si="5"/>
        <v>3.538845924232774</v>
      </c>
      <c r="W21" s="8">
        <f t="shared" si="6"/>
        <v>3.7350306494311805</v>
      </c>
    </row>
    <row r="22" spans="1:23" ht="15">
      <c r="A22" t="s">
        <v>201</v>
      </c>
      <c r="B22" s="95">
        <v>23742</v>
      </c>
      <c r="C22" s="41">
        <v>3730.5</v>
      </c>
      <c r="D22" s="20">
        <v>19437</v>
      </c>
      <c r="E22" s="20">
        <v>191927</v>
      </c>
      <c r="F22" s="20">
        <v>191141</v>
      </c>
      <c r="G22" s="20">
        <v>20165</v>
      </c>
      <c r="H22" s="20">
        <v>20236</v>
      </c>
      <c r="I22" s="20">
        <v>18547</v>
      </c>
      <c r="J22" s="20">
        <v>18127</v>
      </c>
      <c r="K22" s="20">
        <f t="shared" si="0"/>
        <v>114066</v>
      </c>
      <c r="M22" s="20">
        <f t="shared" si="1"/>
        <v>19437.077638893956</v>
      </c>
      <c r="N22" s="20">
        <f t="shared" si="2"/>
        <v>32704.74988164747</v>
      </c>
      <c r="P22" s="41">
        <v>4240.7</v>
      </c>
      <c r="Q22" s="41">
        <v>4995.1</v>
      </c>
      <c r="S22" s="5">
        <f t="shared" si="3"/>
        <v>4.236380865953316</v>
      </c>
      <c r="T22" s="5">
        <f t="shared" si="4"/>
        <v>4.002903158661624</v>
      </c>
      <c r="U22" s="5">
        <f>'Fernald-TFP-annual'!G21</f>
        <v>3.66</v>
      </c>
      <c r="V22" s="5">
        <f t="shared" si="5"/>
        <v>3.762870947598487</v>
      </c>
      <c r="W22" s="8">
        <f t="shared" si="6"/>
        <v>3.8812484271871943</v>
      </c>
    </row>
    <row r="23" spans="1:23" ht="15">
      <c r="A23" t="s">
        <v>202</v>
      </c>
      <c r="B23" s="95">
        <v>24107</v>
      </c>
      <c r="C23" s="41">
        <v>3972.9</v>
      </c>
      <c r="D23" s="20">
        <v>20442</v>
      </c>
      <c r="E23" s="20">
        <v>194347</v>
      </c>
      <c r="F23" s="20">
        <v>193526</v>
      </c>
      <c r="G23" s="20">
        <v>19824</v>
      </c>
      <c r="H23" s="20">
        <v>20378</v>
      </c>
      <c r="I23" s="20">
        <v>19049</v>
      </c>
      <c r="J23" s="20">
        <v>18451</v>
      </c>
      <c r="K23" s="20">
        <f t="shared" si="0"/>
        <v>115824</v>
      </c>
      <c r="M23" s="20">
        <f t="shared" si="1"/>
        <v>20442.301656315765</v>
      </c>
      <c r="N23" s="20">
        <f t="shared" si="2"/>
        <v>34301.18110236221</v>
      </c>
      <c r="P23" s="41">
        <v>4414.6</v>
      </c>
      <c r="Q23" s="41">
        <v>5178.7</v>
      </c>
      <c r="S23" s="5">
        <f t="shared" si="3"/>
        <v>4.018887976805625</v>
      </c>
      <c r="T23" s="5">
        <f t="shared" si="4"/>
        <v>3.6096627603239013</v>
      </c>
      <c r="U23" s="5">
        <f>'Fernald-TFP-annual'!G22</f>
        <v>4.49</v>
      </c>
      <c r="V23" s="5">
        <f t="shared" si="5"/>
        <v>4.22589882809717</v>
      </c>
      <c r="W23" s="8">
        <f t="shared" si="6"/>
        <v>4.174146115274284</v>
      </c>
    </row>
    <row r="24" spans="1:23" ht="15">
      <c r="A24" t="s">
        <v>203</v>
      </c>
      <c r="B24" s="95">
        <v>24472</v>
      </c>
      <c r="C24" s="41">
        <v>4235</v>
      </c>
      <c r="D24" s="20">
        <v>21541</v>
      </c>
      <c r="E24" s="20">
        <v>196599</v>
      </c>
      <c r="F24" s="20">
        <v>195576</v>
      </c>
      <c r="G24" s="20">
        <v>19208</v>
      </c>
      <c r="H24" s="20">
        <v>20573</v>
      </c>
      <c r="I24" s="20">
        <v>19478</v>
      </c>
      <c r="J24" s="20">
        <v>18755</v>
      </c>
      <c r="K24" s="20">
        <f t="shared" si="0"/>
        <v>117562</v>
      </c>
      <c r="M24" s="20">
        <f t="shared" si="1"/>
        <v>21541.309976144334</v>
      </c>
      <c r="N24" s="20">
        <f t="shared" si="2"/>
        <v>36023.545023051665</v>
      </c>
      <c r="P24" s="41">
        <v>4611.6</v>
      </c>
      <c r="Q24" s="41">
        <v>5333.9</v>
      </c>
      <c r="S24" s="5">
        <f t="shared" si="3"/>
        <v>4.365763865168711</v>
      </c>
      <c r="T24" s="5">
        <f t="shared" si="4"/>
        <v>2.9528618404162037</v>
      </c>
      <c r="U24" s="5">
        <f>'Fernald-TFP-annual'!G23</f>
        <v>5.57</v>
      </c>
      <c r="V24" s="5">
        <f t="shared" si="5"/>
        <v>4.784858552124861</v>
      </c>
      <c r="W24" s="8">
        <f t="shared" si="6"/>
        <v>4.680084880385824</v>
      </c>
    </row>
    <row r="25" spans="1:23" ht="15">
      <c r="A25" t="s">
        <v>204</v>
      </c>
      <c r="B25" s="95">
        <v>24837</v>
      </c>
      <c r="C25" s="41">
        <v>4351.2</v>
      </c>
      <c r="D25" s="20">
        <v>21893</v>
      </c>
      <c r="E25" s="20">
        <v>198752</v>
      </c>
      <c r="F25" s="20">
        <v>197457</v>
      </c>
      <c r="G25" s="20">
        <v>18563</v>
      </c>
      <c r="H25" s="20">
        <v>20533</v>
      </c>
      <c r="I25" s="20">
        <v>19963</v>
      </c>
      <c r="J25" s="20">
        <v>19071</v>
      </c>
      <c r="K25" s="20">
        <f t="shared" si="0"/>
        <v>119327</v>
      </c>
      <c r="M25" s="20">
        <f t="shared" si="1"/>
        <v>21892.609885686685</v>
      </c>
      <c r="N25" s="20">
        <f t="shared" si="2"/>
        <v>36464.50509943265</v>
      </c>
      <c r="P25" s="41">
        <v>4816.5</v>
      </c>
      <c r="Q25" s="41">
        <v>5479.1</v>
      </c>
      <c r="S25" s="5">
        <f t="shared" si="3"/>
        <v>4.34726548388796</v>
      </c>
      <c r="T25" s="5">
        <f t="shared" si="4"/>
        <v>2.6858175967931177</v>
      </c>
      <c r="U25" s="5">
        <f>'Fernald-TFP-annual'!G24</f>
        <v>5.81</v>
      </c>
      <c r="V25" s="5">
        <f t="shared" si="5"/>
        <v>4.872745279037934</v>
      </c>
      <c r="W25" s="8">
        <f t="shared" si="6"/>
        <v>4.741375330250441</v>
      </c>
    </row>
    <row r="26" spans="1:23" ht="15">
      <c r="A26" t="s">
        <v>205</v>
      </c>
      <c r="B26" s="95">
        <v>25203</v>
      </c>
      <c r="C26" s="41">
        <v>4564.8</v>
      </c>
      <c r="D26" s="20">
        <v>22739</v>
      </c>
      <c r="E26" s="20">
        <v>200745</v>
      </c>
      <c r="F26" s="20">
        <v>199399</v>
      </c>
      <c r="G26" s="20">
        <v>17913</v>
      </c>
      <c r="H26" s="20">
        <v>20414</v>
      </c>
      <c r="I26" s="20">
        <v>20357</v>
      </c>
      <c r="J26" s="20">
        <v>19365</v>
      </c>
      <c r="K26" s="20">
        <f t="shared" si="0"/>
        <v>121350</v>
      </c>
      <c r="M26" s="20">
        <f t="shared" si="1"/>
        <v>22739.296121945754</v>
      </c>
      <c r="N26" s="20">
        <f t="shared" si="2"/>
        <v>37616.810877626696</v>
      </c>
      <c r="P26" s="41">
        <v>5003.1</v>
      </c>
      <c r="Q26" s="41">
        <v>5653</v>
      </c>
      <c r="S26" s="5">
        <f t="shared" si="3"/>
        <v>3.8010197097964973</v>
      </c>
      <c r="T26" s="5">
        <f t="shared" si="4"/>
        <v>3.1245523797682537</v>
      </c>
      <c r="U26" s="5">
        <f>'Fernald-TFP-annual'!G25</f>
        <v>4.76</v>
      </c>
      <c r="V26" s="5">
        <f t="shared" si="5"/>
        <v>4.269365713930476</v>
      </c>
      <c r="W26" s="8">
        <f t="shared" si="6"/>
        <v>4.152279212896982</v>
      </c>
    </row>
    <row r="27" spans="1:23" ht="15">
      <c r="A27" t="s">
        <v>206</v>
      </c>
      <c r="B27" s="95">
        <v>25568</v>
      </c>
      <c r="C27" s="41">
        <v>4707.9</v>
      </c>
      <c r="D27" s="20">
        <v>23222</v>
      </c>
      <c r="E27" s="20">
        <v>202736</v>
      </c>
      <c r="F27" s="20">
        <v>201385</v>
      </c>
      <c r="G27" s="20">
        <v>17376</v>
      </c>
      <c r="H27" s="20">
        <v>20243</v>
      </c>
      <c r="I27" s="20">
        <v>20641</v>
      </c>
      <c r="J27" s="20">
        <v>19680</v>
      </c>
      <c r="K27" s="20">
        <f t="shared" si="0"/>
        <v>123445</v>
      </c>
      <c r="M27" s="20">
        <f t="shared" si="1"/>
        <v>23221.825428143005</v>
      </c>
      <c r="N27" s="20">
        <f t="shared" si="2"/>
        <v>38137.63214386974</v>
      </c>
      <c r="P27" s="41">
        <v>5163.8</v>
      </c>
      <c r="Q27" s="41">
        <v>5830.9</v>
      </c>
      <c r="S27" s="5">
        <f t="shared" si="3"/>
        <v>3.161502225395206</v>
      </c>
      <c r="T27" s="5">
        <f t="shared" si="4"/>
        <v>3.0984984682777346</v>
      </c>
      <c r="U27" s="5">
        <f>'Fernald-TFP-annual'!G26</f>
        <v>4.76</v>
      </c>
      <c r="V27" s="5">
        <f t="shared" si="5"/>
        <v>4.26154954048332</v>
      </c>
      <c r="W27" s="8">
        <f t="shared" si="6"/>
        <v>3.986537711711292</v>
      </c>
    </row>
    <row r="28" spans="1:23" ht="15">
      <c r="A28" t="s">
        <v>207</v>
      </c>
      <c r="B28" s="95">
        <v>25933</v>
      </c>
      <c r="C28" s="41">
        <v>4717.7</v>
      </c>
      <c r="D28" s="20">
        <v>23003</v>
      </c>
      <c r="E28" s="20">
        <v>205089</v>
      </c>
      <c r="F28" s="20">
        <v>203984</v>
      </c>
      <c r="G28" s="20">
        <v>17166</v>
      </c>
      <c r="H28" s="20">
        <v>19919</v>
      </c>
      <c r="I28" s="20">
        <v>20853</v>
      </c>
      <c r="J28" s="20">
        <v>20107</v>
      </c>
      <c r="K28" s="20">
        <f t="shared" si="0"/>
        <v>125939</v>
      </c>
      <c r="M28" s="20">
        <f t="shared" si="1"/>
        <v>23003.183983538853</v>
      </c>
      <c r="N28" s="20">
        <f t="shared" si="2"/>
        <v>37460.198985223</v>
      </c>
      <c r="P28" s="41">
        <v>5293.6</v>
      </c>
      <c r="Q28" s="41">
        <v>5989.7</v>
      </c>
      <c r="S28" s="5">
        <f t="shared" si="3"/>
        <v>2.4825801148254447</v>
      </c>
      <c r="T28" s="5">
        <f t="shared" si="4"/>
        <v>2.686996502475375</v>
      </c>
      <c r="U28" s="5">
        <f>'Fernald-TFP-annual'!G27</f>
        <v>4.57</v>
      </c>
      <c r="V28" s="5">
        <f t="shared" si="5"/>
        <v>4.005098950742612</v>
      </c>
      <c r="W28" s="8">
        <f t="shared" si="6"/>
        <v>3.62446924176332</v>
      </c>
    </row>
    <row r="29" spans="1:23" ht="15">
      <c r="A29" t="s">
        <v>208</v>
      </c>
      <c r="B29" s="95">
        <v>26298</v>
      </c>
      <c r="C29" s="41">
        <v>4873</v>
      </c>
      <c r="D29" s="20">
        <v>23463</v>
      </c>
      <c r="E29" s="20">
        <v>207692</v>
      </c>
      <c r="F29" s="20">
        <v>206827</v>
      </c>
      <c r="G29" s="20">
        <v>17244</v>
      </c>
      <c r="H29" s="20">
        <v>19395</v>
      </c>
      <c r="I29" s="20">
        <v>21095</v>
      </c>
      <c r="J29" s="20">
        <v>20561</v>
      </c>
      <c r="K29" s="20">
        <f t="shared" si="0"/>
        <v>128532</v>
      </c>
      <c r="M29" s="20">
        <f t="shared" si="1"/>
        <v>23462.627352040523</v>
      </c>
      <c r="N29" s="20">
        <f t="shared" si="2"/>
        <v>37912.73768400087</v>
      </c>
      <c r="P29" s="41">
        <v>5390.4</v>
      </c>
      <c r="Q29" s="41">
        <v>6214.8</v>
      </c>
      <c r="S29" s="5">
        <f t="shared" si="3"/>
        <v>1.8121049954438484</v>
      </c>
      <c r="T29" s="5">
        <f t="shared" si="4"/>
        <v>3.689221683502417</v>
      </c>
      <c r="U29" s="5">
        <f>'Fernald-TFP-annual'!G28</f>
        <v>4.01</v>
      </c>
      <c r="V29" s="5">
        <f t="shared" si="5"/>
        <v>3.9137665050507247</v>
      </c>
      <c r="W29" s="8">
        <f t="shared" si="6"/>
        <v>3.3883511276490057</v>
      </c>
    </row>
    <row r="30" spans="1:23" ht="15">
      <c r="A30" t="s">
        <v>209</v>
      </c>
      <c r="B30" s="95">
        <v>26664</v>
      </c>
      <c r="C30" s="41">
        <v>5128.8</v>
      </c>
      <c r="D30" s="20">
        <v>24432</v>
      </c>
      <c r="E30" s="20">
        <v>209924</v>
      </c>
      <c r="F30" s="20">
        <v>209284</v>
      </c>
      <c r="G30" s="20">
        <v>17101</v>
      </c>
      <c r="H30" s="20">
        <v>18847</v>
      </c>
      <c r="I30" s="20">
        <v>21099</v>
      </c>
      <c r="J30" s="20">
        <v>21020</v>
      </c>
      <c r="K30" s="20">
        <f t="shared" si="0"/>
        <v>131217</v>
      </c>
      <c r="M30" s="20">
        <f t="shared" si="1"/>
        <v>24431.699091099636</v>
      </c>
      <c r="N30" s="20">
        <f t="shared" si="2"/>
        <v>39086.39886600059</v>
      </c>
      <c r="P30" s="41">
        <v>5484.3</v>
      </c>
      <c r="Q30" s="41">
        <v>6487.6</v>
      </c>
      <c r="S30" s="5">
        <f t="shared" si="3"/>
        <v>1.7269871128860956</v>
      </c>
      <c r="T30" s="5">
        <f t="shared" si="4"/>
        <v>4.295911839568836</v>
      </c>
      <c r="U30" s="5">
        <f>'Fernald-TFP-annual'!G29</f>
        <v>3.69</v>
      </c>
      <c r="V30" s="5">
        <f t="shared" si="5"/>
        <v>3.8717735518706506</v>
      </c>
      <c r="W30" s="8">
        <f t="shared" si="6"/>
        <v>3.3355769421245123</v>
      </c>
    </row>
    <row r="31" spans="1:23" ht="15">
      <c r="A31" t="s">
        <v>210</v>
      </c>
      <c r="B31" s="95">
        <v>27029</v>
      </c>
      <c r="C31" s="41">
        <v>5418.2</v>
      </c>
      <c r="D31" s="20">
        <v>25565</v>
      </c>
      <c r="E31" s="20">
        <v>211939</v>
      </c>
      <c r="F31" s="20">
        <v>211357</v>
      </c>
      <c r="G31" s="20">
        <v>16851</v>
      </c>
      <c r="H31" s="20">
        <v>18279</v>
      </c>
      <c r="I31" s="20">
        <v>21030</v>
      </c>
      <c r="J31" s="20">
        <v>21525</v>
      </c>
      <c r="K31" s="20">
        <f t="shared" si="0"/>
        <v>133672</v>
      </c>
      <c r="M31" s="20">
        <f t="shared" si="1"/>
        <v>25564.903108913415</v>
      </c>
      <c r="N31" s="20">
        <f t="shared" si="2"/>
        <v>40533.544796217604</v>
      </c>
      <c r="P31" s="41">
        <v>5579</v>
      </c>
      <c r="Q31" s="41">
        <v>6752.9</v>
      </c>
      <c r="S31" s="5">
        <f t="shared" si="3"/>
        <v>1.712008406437913</v>
      </c>
      <c r="T31" s="5">
        <f t="shared" si="4"/>
        <v>4.007937961828669</v>
      </c>
      <c r="U31" s="5">
        <f>'Fernald-TFP-annual'!G30</f>
        <v>5.08</v>
      </c>
      <c r="V31" s="5">
        <f t="shared" si="5"/>
        <v>4.7583813885486</v>
      </c>
      <c r="W31" s="8">
        <f t="shared" si="6"/>
        <v>3.996788143020929</v>
      </c>
    </row>
    <row r="32" spans="1:23" ht="15">
      <c r="A32" t="s">
        <v>211</v>
      </c>
      <c r="B32" s="95">
        <v>27394</v>
      </c>
      <c r="C32" s="41">
        <v>5390.2</v>
      </c>
      <c r="D32" s="20">
        <v>25200</v>
      </c>
      <c r="E32" s="20">
        <v>213898</v>
      </c>
      <c r="F32" s="20">
        <v>213342</v>
      </c>
      <c r="G32" s="20">
        <v>16487</v>
      </c>
      <c r="H32" s="20">
        <v>17805</v>
      </c>
      <c r="I32" s="20">
        <v>20911</v>
      </c>
      <c r="J32" s="20">
        <v>22061</v>
      </c>
      <c r="K32" s="20">
        <f t="shared" si="0"/>
        <v>136078</v>
      </c>
      <c r="M32" s="20">
        <f t="shared" si="1"/>
        <v>25199.861616284397</v>
      </c>
      <c r="N32" s="20">
        <f t="shared" si="2"/>
        <v>39611.10539543497</v>
      </c>
      <c r="P32" s="41">
        <v>5679</v>
      </c>
      <c r="Q32" s="41">
        <v>6933.8</v>
      </c>
      <c r="S32" s="5">
        <f t="shared" si="3"/>
        <v>1.7765612031904212</v>
      </c>
      <c r="T32" s="5">
        <f t="shared" si="4"/>
        <v>2.6435961216725214</v>
      </c>
      <c r="U32" s="5">
        <f>'Fernald-TFP-annual'!G31</f>
        <v>5.07</v>
      </c>
      <c r="V32" s="5">
        <f t="shared" si="5"/>
        <v>4.342078836501757</v>
      </c>
      <c r="W32" s="8">
        <f t="shared" si="6"/>
        <v>3.700699428173923</v>
      </c>
    </row>
    <row r="33" spans="1:23" ht="15">
      <c r="A33" t="s">
        <v>212</v>
      </c>
      <c r="B33" s="95">
        <v>27759</v>
      </c>
      <c r="C33" s="41">
        <v>5379.5</v>
      </c>
      <c r="D33" s="20">
        <v>24907</v>
      </c>
      <c r="E33" s="20">
        <v>215981</v>
      </c>
      <c r="F33" s="20">
        <v>215465</v>
      </c>
      <c r="G33" s="20">
        <v>16121</v>
      </c>
      <c r="H33" s="20">
        <v>17594</v>
      </c>
      <c r="I33" s="20">
        <v>20646</v>
      </c>
      <c r="J33" s="20">
        <v>22696</v>
      </c>
      <c r="K33" s="20">
        <f t="shared" si="0"/>
        <v>138408</v>
      </c>
      <c r="M33" s="20">
        <f t="shared" si="1"/>
        <v>24907.283511049583</v>
      </c>
      <c r="N33" s="20">
        <f t="shared" si="2"/>
        <v>38866.97300734062</v>
      </c>
      <c r="P33" s="41">
        <v>5777.6</v>
      </c>
      <c r="Q33" s="41">
        <v>7071.8</v>
      </c>
      <c r="S33" s="5">
        <f t="shared" si="3"/>
        <v>1.721321064576072</v>
      </c>
      <c r="T33" s="5">
        <f t="shared" si="4"/>
        <v>1.9707040926044646</v>
      </c>
      <c r="U33" s="5">
        <f>'Fernald-TFP-annual'!G32</f>
        <v>3.44</v>
      </c>
      <c r="V33" s="5">
        <f t="shared" si="5"/>
        <v>2.9992112277813394</v>
      </c>
      <c r="W33" s="8">
        <f t="shared" si="6"/>
        <v>2.6797386869800226</v>
      </c>
    </row>
    <row r="34" spans="1:23" ht="15">
      <c r="A34" t="s">
        <v>213</v>
      </c>
      <c r="B34" s="95">
        <v>28125</v>
      </c>
      <c r="C34" s="41">
        <v>5669.3</v>
      </c>
      <c r="D34" s="20">
        <v>25996</v>
      </c>
      <c r="E34" s="20">
        <v>218086</v>
      </c>
      <c r="F34" s="20">
        <v>217563</v>
      </c>
      <c r="G34" s="20">
        <v>15617</v>
      </c>
      <c r="H34" s="20">
        <v>17671</v>
      </c>
      <c r="I34" s="20">
        <v>20088</v>
      </c>
      <c r="J34" s="20">
        <v>23278</v>
      </c>
      <c r="K34" s="20">
        <f t="shared" si="0"/>
        <v>140909</v>
      </c>
      <c r="M34" s="20">
        <f t="shared" si="1"/>
        <v>25995.708115147234</v>
      </c>
      <c r="N34" s="20">
        <f t="shared" si="2"/>
        <v>40233.76789275348</v>
      </c>
      <c r="P34" s="41">
        <v>5878.1</v>
      </c>
      <c r="Q34" s="41">
        <v>7266.6</v>
      </c>
      <c r="S34" s="5">
        <f t="shared" si="3"/>
        <v>1.7245208900272986</v>
      </c>
      <c r="T34" s="5">
        <f t="shared" si="4"/>
        <v>2.7173462380469036</v>
      </c>
      <c r="U34" s="5">
        <f>'Fernald-TFP-annual'!G33</f>
        <v>2.95</v>
      </c>
      <c r="V34" s="5">
        <f t="shared" si="5"/>
        <v>2.880203871414071</v>
      </c>
      <c r="W34" s="8">
        <f t="shared" si="6"/>
        <v>2.5912831260673777</v>
      </c>
    </row>
    <row r="35" spans="1:23" ht="15">
      <c r="A35" t="s">
        <v>214</v>
      </c>
      <c r="B35" s="95">
        <v>28490</v>
      </c>
      <c r="C35" s="41">
        <v>5930.6</v>
      </c>
      <c r="D35" s="20">
        <v>26922</v>
      </c>
      <c r="E35" s="20">
        <v>220289</v>
      </c>
      <c r="F35" s="20">
        <v>219760</v>
      </c>
      <c r="G35" s="20">
        <v>15564</v>
      </c>
      <c r="H35" s="20">
        <v>17530</v>
      </c>
      <c r="I35" s="20">
        <v>19504</v>
      </c>
      <c r="J35" s="20">
        <v>23892</v>
      </c>
      <c r="K35" s="20">
        <f t="shared" si="0"/>
        <v>143270</v>
      </c>
      <c r="M35" s="20">
        <f t="shared" si="1"/>
        <v>26921.90713108689</v>
      </c>
      <c r="N35" s="20">
        <f t="shared" si="2"/>
        <v>41394.56969358554</v>
      </c>
      <c r="P35" s="41">
        <v>5969.2</v>
      </c>
      <c r="Q35" s="41">
        <v>7527</v>
      </c>
      <c r="S35" s="5">
        <f t="shared" si="3"/>
        <v>1.5379334633846438</v>
      </c>
      <c r="T35" s="5">
        <f t="shared" si="4"/>
        <v>3.5208049279472116</v>
      </c>
      <c r="U35" s="5">
        <f>'Fernald-TFP-annual'!G34</f>
        <v>3.61</v>
      </c>
      <c r="V35" s="5">
        <f t="shared" si="5"/>
        <v>3.583241478384163</v>
      </c>
      <c r="W35" s="8">
        <f t="shared" si="6"/>
        <v>3.071914474634283</v>
      </c>
    </row>
    <row r="36" spans="1:23" ht="15">
      <c r="A36" t="s">
        <v>215</v>
      </c>
      <c r="B36" s="95">
        <v>28855</v>
      </c>
      <c r="C36" s="41">
        <v>6260.4</v>
      </c>
      <c r="D36" s="20">
        <v>28120</v>
      </c>
      <c r="E36" s="20">
        <v>222629</v>
      </c>
      <c r="F36" s="20">
        <v>222095</v>
      </c>
      <c r="G36" s="20">
        <v>15735</v>
      </c>
      <c r="H36" s="20">
        <v>17300</v>
      </c>
      <c r="I36" s="20">
        <v>18920</v>
      </c>
      <c r="J36" s="20">
        <v>24502</v>
      </c>
      <c r="K36" s="20">
        <f t="shared" si="0"/>
        <v>145638</v>
      </c>
      <c r="M36" s="20">
        <f t="shared" si="1"/>
        <v>28120.32574372611</v>
      </c>
      <c r="N36" s="20">
        <f t="shared" si="2"/>
        <v>42986.033864788034</v>
      </c>
      <c r="P36" s="41">
        <v>6076.8</v>
      </c>
      <c r="Q36" s="41">
        <v>7805.6</v>
      </c>
      <c r="S36" s="5">
        <f t="shared" si="3"/>
        <v>1.7865326560653847</v>
      </c>
      <c r="T36" s="5">
        <f t="shared" si="4"/>
        <v>3.6344868759208273</v>
      </c>
      <c r="U36" s="5">
        <f>'Fernald-TFP-annual'!G35</f>
        <v>4.23</v>
      </c>
      <c r="V36" s="5">
        <f t="shared" si="5"/>
        <v>4.051346062776249</v>
      </c>
      <c r="W36" s="8">
        <f t="shared" si="6"/>
        <v>3.4851427110985327</v>
      </c>
    </row>
    <row r="37" spans="1:23" ht="15">
      <c r="A37" t="s">
        <v>216</v>
      </c>
      <c r="B37" s="95">
        <v>29220</v>
      </c>
      <c r="C37" s="41">
        <v>6459.2</v>
      </c>
      <c r="D37" s="20">
        <v>28694</v>
      </c>
      <c r="E37" s="20">
        <v>225106</v>
      </c>
      <c r="F37" s="20">
        <v>224567</v>
      </c>
      <c r="G37" s="20">
        <v>16063</v>
      </c>
      <c r="H37" s="20">
        <v>16947</v>
      </c>
      <c r="I37" s="20">
        <v>18445</v>
      </c>
      <c r="J37" s="20">
        <v>25134</v>
      </c>
      <c r="K37" s="20">
        <f t="shared" si="0"/>
        <v>147978</v>
      </c>
      <c r="M37" s="20">
        <f t="shared" si="1"/>
        <v>28694.037475678124</v>
      </c>
      <c r="N37" s="20">
        <f t="shared" si="2"/>
        <v>43649.731716876835</v>
      </c>
      <c r="P37" s="41">
        <v>6196.9</v>
      </c>
      <c r="Q37" s="41">
        <v>8060</v>
      </c>
      <c r="S37" s="5">
        <f t="shared" si="3"/>
        <v>1.9570925373533758</v>
      </c>
      <c r="T37" s="5">
        <f t="shared" si="4"/>
        <v>3.2072131706933718</v>
      </c>
      <c r="U37" s="5">
        <f>'Fernald-TFP-annual'!G36</f>
        <v>5.24</v>
      </c>
      <c r="V37" s="5">
        <f t="shared" si="5"/>
        <v>4.6301639512080115</v>
      </c>
      <c r="W37" s="8">
        <f t="shared" si="6"/>
        <v>3.9618960977443525</v>
      </c>
    </row>
    <row r="38" spans="1:23" ht="15">
      <c r="A38" t="s">
        <v>217</v>
      </c>
      <c r="B38" s="95">
        <v>29586</v>
      </c>
      <c r="C38" s="41">
        <v>6443.4</v>
      </c>
      <c r="D38" s="20">
        <v>28295</v>
      </c>
      <c r="E38" s="20">
        <v>227726</v>
      </c>
      <c r="F38" s="20">
        <v>227225</v>
      </c>
      <c r="G38" s="20">
        <v>16451</v>
      </c>
      <c r="H38" s="20">
        <v>16602</v>
      </c>
      <c r="I38" s="20">
        <v>18236</v>
      </c>
      <c r="J38" s="20">
        <v>25707</v>
      </c>
      <c r="K38" s="20">
        <f t="shared" si="0"/>
        <v>150229</v>
      </c>
      <c r="M38" s="20">
        <f t="shared" si="1"/>
        <v>28294.52939058342</v>
      </c>
      <c r="N38" s="20">
        <f t="shared" si="2"/>
        <v>42890.52047207929</v>
      </c>
      <c r="P38" s="41">
        <v>6319.3</v>
      </c>
      <c r="Q38" s="41">
        <v>8220.4</v>
      </c>
      <c r="S38" s="5">
        <f t="shared" si="3"/>
        <v>1.9559275521445998</v>
      </c>
      <c r="T38" s="5">
        <f t="shared" si="4"/>
        <v>1.9705313166091292</v>
      </c>
      <c r="U38" s="5">
        <f>'Fernald-TFP-annual'!G37</f>
        <v>4.98</v>
      </c>
      <c r="V38" s="5">
        <f t="shared" si="5"/>
        <v>4.077159394982739</v>
      </c>
      <c r="W38" s="8">
        <f t="shared" si="6"/>
        <v>3.546851434273204</v>
      </c>
    </row>
    <row r="39" spans="1:23" ht="15">
      <c r="A39" t="s">
        <v>218</v>
      </c>
      <c r="B39" s="95">
        <v>29951</v>
      </c>
      <c r="C39" s="41">
        <v>6610.6</v>
      </c>
      <c r="D39" s="20">
        <v>28741</v>
      </c>
      <c r="E39" s="20">
        <v>230008</v>
      </c>
      <c r="F39" s="20">
        <v>229466</v>
      </c>
      <c r="G39" s="20">
        <v>16893</v>
      </c>
      <c r="H39" s="20">
        <v>16060</v>
      </c>
      <c r="I39" s="20">
        <v>18300</v>
      </c>
      <c r="J39" s="20">
        <v>26221</v>
      </c>
      <c r="K39" s="20">
        <f t="shared" si="0"/>
        <v>151992</v>
      </c>
      <c r="M39" s="20">
        <f t="shared" si="1"/>
        <v>28740.73945254078</v>
      </c>
      <c r="N39" s="20">
        <f t="shared" si="2"/>
        <v>43493.07858308332</v>
      </c>
      <c r="P39" s="41">
        <v>6430.8</v>
      </c>
      <c r="Q39" s="41">
        <v>8349.2</v>
      </c>
      <c r="S39" s="5">
        <f t="shared" si="3"/>
        <v>1.749050477585836</v>
      </c>
      <c r="T39" s="5">
        <f t="shared" si="4"/>
        <v>1.5546856204986186</v>
      </c>
      <c r="U39" s="5">
        <f>'Fernald-TFP-annual'!G38</f>
        <v>4.27</v>
      </c>
      <c r="V39" s="5">
        <f t="shared" si="5"/>
        <v>3.455405686149585</v>
      </c>
      <c r="W39" s="8">
        <f t="shared" si="6"/>
        <v>3.0288168840086476</v>
      </c>
    </row>
    <row r="40" spans="1:23" ht="15">
      <c r="A40" t="s">
        <v>219</v>
      </c>
      <c r="B40" s="95">
        <v>30316</v>
      </c>
      <c r="C40" s="41">
        <v>6484.3</v>
      </c>
      <c r="D40" s="20">
        <v>27923</v>
      </c>
      <c r="E40" s="20">
        <v>232218</v>
      </c>
      <c r="F40" s="20">
        <v>231664</v>
      </c>
      <c r="G40" s="20">
        <v>17228</v>
      </c>
      <c r="H40" s="20">
        <v>15958</v>
      </c>
      <c r="I40" s="20">
        <v>18145</v>
      </c>
      <c r="J40" s="20">
        <v>26787</v>
      </c>
      <c r="K40" s="20">
        <f t="shared" si="0"/>
        <v>153546</v>
      </c>
      <c r="M40" s="20">
        <f t="shared" si="1"/>
        <v>27923.33066342833</v>
      </c>
      <c r="N40" s="20">
        <f t="shared" si="2"/>
        <v>42230.34139606372</v>
      </c>
      <c r="P40" s="41">
        <v>6533.2</v>
      </c>
      <c r="Q40" s="41">
        <v>8420.7</v>
      </c>
      <c r="S40" s="5">
        <f t="shared" si="3"/>
        <v>1.579792189017934</v>
      </c>
      <c r="T40" s="5">
        <f t="shared" si="4"/>
        <v>0.8527234300989983</v>
      </c>
      <c r="U40" s="5">
        <f>'Fernald-TFP-annual'!G39</f>
        <v>3.93</v>
      </c>
      <c r="V40" s="5">
        <f t="shared" si="5"/>
        <v>3.0068170290296994</v>
      </c>
      <c r="W40" s="8">
        <f t="shared" si="6"/>
        <v>2.6500608190267583</v>
      </c>
    </row>
    <row r="41" spans="1:23" ht="15">
      <c r="A41" t="s">
        <v>220</v>
      </c>
      <c r="B41" s="95">
        <v>30681</v>
      </c>
      <c r="C41" s="41">
        <v>6784.7</v>
      </c>
      <c r="D41" s="20">
        <v>28953</v>
      </c>
      <c r="E41" s="20">
        <v>234333</v>
      </c>
      <c r="F41" s="20">
        <v>233792</v>
      </c>
      <c r="G41" s="20">
        <v>17547</v>
      </c>
      <c r="H41" s="20">
        <v>16053</v>
      </c>
      <c r="I41" s="20">
        <v>17869</v>
      </c>
      <c r="J41" s="20">
        <v>27361</v>
      </c>
      <c r="K41" s="20">
        <f t="shared" si="0"/>
        <v>154962</v>
      </c>
      <c r="M41" s="20">
        <f t="shared" si="1"/>
        <v>28953.241754255698</v>
      </c>
      <c r="N41" s="20">
        <f t="shared" si="2"/>
        <v>43782.99195931906</v>
      </c>
      <c r="P41" s="41">
        <v>6647.5</v>
      </c>
      <c r="Q41" s="41">
        <v>8598.1</v>
      </c>
      <c r="S41" s="5">
        <f t="shared" si="3"/>
        <v>1.7343974938190811</v>
      </c>
      <c r="T41" s="5">
        <f t="shared" si="4"/>
        <v>2.084828842762066</v>
      </c>
      <c r="U41" s="5">
        <f>'Fernald-TFP-annual'!G40</f>
        <v>2.29</v>
      </c>
      <c r="V41" s="5">
        <f t="shared" si="5"/>
        <v>2.22844865282862</v>
      </c>
      <c r="W41" s="8">
        <f t="shared" si="6"/>
        <v>2.104935863076235</v>
      </c>
    </row>
    <row r="42" spans="1:23" ht="15">
      <c r="A42" t="s">
        <v>221</v>
      </c>
      <c r="B42" s="95">
        <v>31047</v>
      </c>
      <c r="C42" s="41">
        <v>7277.2</v>
      </c>
      <c r="D42" s="20">
        <v>30784</v>
      </c>
      <c r="E42" s="20">
        <v>236394</v>
      </c>
      <c r="F42" s="20">
        <v>235825</v>
      </c>
      <c r="G42" s="20">
        <v>17695</v>
      </c>
      <c r="H42" s="20">
        <v>16338</v>
      </c>
      <c r="I42" s="20">
        <v>17450</v>
      </c>
      <c r="J42" s="20">
        <v>27878</v>
      </c>
      <c r="K42" s="20">
        <f t="shared" si="0"/>
        <v>156464</v>
      </c>
      <c r="M42" s="20">
        <f t="shared" si="1"/>
        <v>30784.19926055653</v>
      </c>
      <c r="N42" s="20">
        <f t="shared" si="2"/>
        <v>46510.379384395135</v>
      </c>
      <c r="P42" s="41">
        <v>6789.9</v>
      </c>
      <c r="Q42" s="41">
        <v>8824.9</v>
      </c>
      <c r="S42" s="5">
        <f t="shared" si="3"/>
        <v>2.1195369786614955</v>
      </c>
      <c r="T42" s="5">
        <f t="shared" si="4"/>
        <v>2.603602269217496</v>
      </c>
      <c r="U42" s="5">
        <f>'Fernald-TFP-annual'!G41</f>
        <v>4.71</v>
      </c>
      <c r="V42" s="5">
        <f t="shared" si="5"/>
        <v>4.0780806807652485</v>
      </c>
      <c r="W42" s="8">
        <f t="shared" si="6"/>
        <v>3.58844475523931</v>
      </c>
    </row>
    <row r="43" spans="1:23" ht="15">
      <c r="A43" t="s">
        <v>222</v>
      </c>
      <c r="B43" s="95">
        <v>31412</v>
      </c>
      <c r="C43" s="41">
        <v>7585.7</v>
      </c>
      <c r="D43" s="20">
        <v>31805</v>
      </c>
      <c r="E43" s="20">
        <v>238506</v>
      </c>
      <c r="F43" s="20">
        <v>237924</v>
      </c>
      <c r="G43" s="20">
        <v>17842</v>
      </c>
      <c r="H43" s="20">
        <v>16665</v>
      </c>
      <c r="I43" s="20">
        <v>17027</v>
      </c>
      <c r="J43" s="20">
        <v>28416</v>
      </c>
      <c r="K43" s="20">
        <f t="shared" si="0"/>
        <v>157974</v>
      </c>
      <c r="M43" s="20">
        <f t="shared" si="1"/>
        <v>31805.069893419874</v>
      </c>
      <c r="N43" s="20">
        <f t="shared" si="2"/>
        <v>48018.66129869472</v>
      </c>
      <c r="P43" s="41">
        <v>6967.9</v>
      </c>
      <c r="Q43" s="41">
        <v>9051.7</v>
      </c>
      <c r="S43" s="5">
        <f t="shared" si="3"/>
        <v>2.587767420524633</v>
      </c>
      <c r="T43" s="5">
        <f t="shared" si="4"/>
        <v>2.5375314064582266</v>
      </c>
      <c r="U43" s="5">
        <f>'Fernald-TFP-annual'!G42</f>
        <v>4.71</v>
      </c>
      <c r="V43" s="5">
        <f t="shared" si="5"/>
        <v>4.058259421937468</v>
      </c>
      <c r="W43" s="8">
        <f t="shared" si="6"/>
        <v>3.690636421584259</v>
      </c>
    </row>
    <row r="44" spans="1:23" ht="15">
      <c r="A44" t="s">
        <v>223</v>
      </c>
      <c r="B44" s="95">
        <v>31777</v>
      </c>
      <c r="C44" s="41">
        <v>7852.1</v>
      </c>
      <c r="D44" s="20">
        <v>32624</v>
      </c>
      <c r="E44" s="20">
        <v>240683</v>
      </c>
      <c r="F44" s="20">
        <v>240133</v>
      </c>
      <c r="G44" s="20">
        <v>17963</v>
      </c>
      <c r="H44" s="20">
        <v>17098</v>
      </c>
      <c r="I44" s="20">
        <v>16474</v>
      </c>
      <c r="J44" s="20">
        <v>29008</v>
      </c>
      <c r="K44" s="20">
        <f t="shared" si="0"/>
        <v>159590</v>
      </c>
      <c r="M44" s="20">
        <f t="shared" si="1"/>
        <v>32624.240183145466</v>
      </c>
      <c r="N44" s="20">
        <f t="shared" si="2"/>
        <v>49201.70436744157</v>
      </c>
      <c r="P44" s="41">
        <v>7159.6</v>
      </c>
      <c r="Q44" s="41">
        <v>9328.2</v>
      </c>
      <c r="S44" s="5">
        <f t="shared" si="3"/>
        <v>2.714022536330895</v>
      </c>
      <c r="T44" s="5">
        <f t="shared" si="4"/>
        <v>3.00894848266309</v>
      </c>
      <c r="U44" s="5">
        <f>'Fernald-TFP-annual'!G43</f>
        <v>4.04</v>
      </c>
      <c r="V44" s="5">
        <f t="shared" si="5"/>
        <v>3.730684544798927</v>
      </c>
      <c r="W44" s="8">
        <f t="shared" si="6"/>
        <v>3.476519042681919</v>
      </c>
    </row>
    <row r="45" spans="1:23" ht="15">
      <c r="A45" t="s">
        <v>224</v>
      </c>
      <c r="B45" s="95">
        <v>32142</v>
      </c>
      <c r="C45" s="41">
        <v>8123.9</v>
      </c>
      <c r="D45" s="20">
        <v>33453</v>
      </c>
      <c r="E45" s="20">
        <v>242843</v>
      </c>
      <c r="F45" s="20">
        <v>242289</v>
      </c>
      <c r="G45" s="20">
        <v>18052</v>
      </c>
      <c r="H45" s="20">
        <v>17430</v>
      </c>
      <c r="I45" s="20">
        <v>16377</v>
      </c>
      <c r="J45" s="20">
        <v>29626</v>
      </c>
      <c r="K45" s="20">
        <f t="shared" si="0"/>
        <v>160804</v>
      </c>
      <c r="M45" s="20">
        <f t="shared" si="1"/>
        <v>33453.30110400547</v>
      </c>
      <c r="N45" s="20">
        <f t="shared" si="2"/>
        <v>50520.50944006368</v>
      </c>
      <c r="P45" s="41">
        <v>7357.6</v>
      </c>
      <c r="Q45" s="41">
        <v>9606.2</v>
      </c>
      <c r="S45" s="5">
        <f t="shared" si="3"/>
        <v>2.727967911614289</v>
      </c>
      <c r="T45" s="5">
        <f t="shared" si="4"/>
        <v>2.936665314491268</v>
      </c>
      <c r="U45" s="5">
        <f>'Fernald-TFP-annual'!G44</f>
        <v>3.22</v>
      </c>
      <c r="V45" s="5">
        <f t="shared" si="5"/>
        <v>3.1349995943473803</v>
      </c>
      <c r="W45" s="8">
        <f t="shared" si="6"/>
        <v>3.0332416736641075</v>
      </c>
    </row>
    <row r="46" spans="1:23" ht="15">
      <c r="A46" t="s">
        <v>225</v>
      </c>
      <c r="B46" s="95">
        <v>32508</v>
      </c>
      <c r="C46" s="41">
        <v>8465.4</v>
      </c>
      <c r="D46" s="20">
        <v>34544</v>
      </c>
      <c r="E46" s="20">
        <v>245061</v>
      </c>
      <c r="F46" s="20">
        <v>244499</v>
      </c>
      <c r="G46" s="20">
        <v>18195</v>
      </c>
      <c r="H46" s="20">
        <v>17759</v>
      </c>
      <c r="I46" s="20">
        <v>16496</v>
      </c>
      <c r="J46" s="20">
        <v>30124</v>
      </c>
      <c r="K46" s="20">
        <f t="shared" si="0"/>
        <v>161925</v>
      </c>
      <c r="M46" s="20">
        <f t="shared" si="1"/>
        <v>34544.05229718315</v>
      </c>
      <c r="N46" s="20">
        <f t="shared" si="2"/>
        <v>52279.75914775359</v>
      </c>
      <c r="P46" s="41">
        <v>7531.6</v>
      </c>
      <c r="Q46" s="41">
        <v>9870.6</v>
      </c>
      <c r="S46" s="5">
        <f t="shared" si="3"/>
        <v>2.3373710033785464</v>
      </c>
      <c r="T46" s="5">
        <f t="shared" si="4"/>
        <v>2.7151918524766954</v>
      </c>
      <c r="U46" s="5">
        <f>'Fernald-TFP-annual'!G45</f>
        <v>3.84</v>
      </c>
      <c r="V46" s="5">
        <f t="shared" si="5"/>
        <v>3.5025575557430084</v>
      </c>
      <c r="W46" s="8">
        <f t="shared" si="6"/>
        <v>3.211260917651893</v>
      </c>
    </row>
    <row r="47" spans="1:23" ht="15">
      <c r="A47" t="s">
        <v>226</v>
      </c>
      <c r="B47" s="95">
        <v>32873</v>
      </c>
      <c r="C47" s="41">
        <v>8777</v>
      </c>
      <c r="D47" s="20">
        <v>35479</v>
      </c>
      <c r="E47" s="20">
        <v>247387</v>
      </c>
      <c r="F47" s="20">
        <v>246819</v>
      </c>
      <c r="G47" s="20">
        <v>18508</v>
      </c>
      <c r="H47" s="20">
        <v>17917</v>
      </c>
      <c r="I47" s="20">
        <v>16797</v>
      </c>
      <c r="J47" s="20">
        <v>30682</v>
      </c>
      <c r="K47" s="20">
        <f t="shared" si="0"/>
        <v>162915</v>
      </c>
      <c r="M47" s="20">
        <f t="shared" si="1"/>
        <v>35478.82467550841</v>
      </c>
      <c r="N47" s="20">
        <f t="shared" si="2"/>
        <v>53874.7199459841</v>
      </c>
      <c r="P47" s="41">
        <v>7698.5</v>
      </c>
      <c r="Q47" s="41">
        <v>10105.6</v>
      </c>
      <c r="S47" s="5">
        <f t="shared" si="3"/>
        <v>2.1918002047700065</v>
      </c>
      <c r="T47" s="5">
        <f t="shared" si="4"/>
        <v>2.352908376783856</v>
      </c>
      <c r="U47" s="5">
        <f>'Fernald-TFP-annual'!G46</f>
        <v>4.08</v>
      </c>
      <c r="V47" s="5">
        <f t="shared" si="5"/>
        <v>3.5618725130351567</v>
      </c>
      <c r="W47" s="8">
        <f t="shared" si="6"/>
        <v>3.219354435968869</v>
      </c>
    </row>
    <row r="48" spans="1:23" ht="15">
      <c r="A48" t="s">
        <v>227</v>
      </c>
      <c r="B48" s="95">
        <v>33238</v>
      </c>
      <c r="C48" s="41">
        <v>8945.4</v>
      </c>
      <c r="D48" s="20">
        <v>35756</v>
      </c>
      <c r="E48" s="20">
        <v>250181</v>
      </c>
      <c r="F48" s="20">
        <v>249623</v>
      </c>
      <c r="G48" s="20">
        <v>18856</v>
      </c>
      <c r="H48" s="20">
        <v>18077</v>
      </c>
      <c r="I48" s="20">
        <v>17213</v>
      </c>
      <c r="J48" s="20">
        <v>31247</v>
      </c>
      <c r="K48" s="20">
        <f t="shared" si="0"/>
        <v>164230</v>
      </c>
      <c r="M48" s="20">
        <f t="shared" si="1"/>
        <v>35755.71286388655</v>
      </c>
      <c r="N48" s="20">
        <f t="shared" si="2"/>
        <v>54468.73287462705</v>
      </c>
      <c r="P48" s="41">
        <v>7878.5</v>
      </c>
      <c r="Q48" s="41">
        <v>10301.6</v>
      </c>
      <c r="S48" s="5">
        <f t="shared" si="3"/>
        <v>2.311202573212681</v>
      </c>
      <c r="T48" s="5">
        <f t="shared" si="4"/>
        <v>1.9209497338305883</v>
      </c>
      <c r="U48" s="5">
        <f>'Fernald-TFP-annual'!G47</f>
        <v>3.37</v>
      </c>
      <c r="V48" s="5">
        <f t="shared" si="5"/>
        <v>2.9352849201491766</v>
      </c>
      <c r="W48" s="8">
        <f t="shared" si="6"/>
        <v>2.779264333415053</v>
      </c>
    </row>
    <row r="49" spans="1:23" ht="15">
      <c r="A49" t="s">
        <v>228</v>
      </c>
      <c r="B49" s="95">
        <v>33603</v>
      </c>
      <c r="C49" s="41">
        <v>8938.9</v>
      </c>
      <c r="D49" s="20">
        <v>35258</v>
      </c>
      <c r="E49" s="20">
        <v>253530</v>
      </c>
      <c r="F49" s="20">
        <v>252981</v>
      </c>
      <c r="G49" s="20">
        <v>19208</v>
      </c>
      <c r="H49" s="20">
        <v>18281</v>
      </c>
      <c r="I49" s="20">
        <v>17756</v>
      </c>
      <c r="J49" s="20">
        <v>31812</v>
      </c>
      <c r="K49" s="20">
        <f t="shared" si="0"/>
        <v>165924</v>
      </c>
      <c r="M49" s="20">
        <f t="shared" si="1"/>
        <v>35257.76042282965</v>
      </c>
      <c r="N49" s="20">
        <f t="shared" si="2"/>
        <v>53873.460138376606</v>
      </c>
      <c r="P49" s="41">
        <v>8040.9</v>
      </c>
      <c r="Q49" s="41">
        <v>10452.7</v>
      </c>
      <c r="S49" s="5">
        <f t="shared" si="3"/>
        <v>2.040348680457152</v>
      </c>
      <c r="T49" s="5">
        <f t="shared" si="4"/>
        <v>1.4561095266516169</v>
      </c>
      <c r="U49" s="5">
        <f>'Fernald-TFP-annual'!G48</f>
        <v>2.94</v>
      </c>
      <c r="V49" s="5">
        <f t="shared" si="5"/>
        <v>2.494832857995485</v>
      </c>
      <c r="W49" s="8">
        <f t="shared" si="6"/>
        <v>2.3812118136109017</v>
      </c>
    </row>
    <row r="50" spans="1:23" ht="15">
      <c r="A50" t="s">
        <v>229</v>
      </c>
      <c r="B50" s="95">
        <v>33969</v>
      </c>
      <c r="C50" s="41">
        <v>9256.7</v>
      </c>
      <c r="D50" s="20">
        <v>36029</v>
      </c>
      <c r="E50" s="20">
        <v>256922</v>
      </c>
      <c r="F50" s="20">
        <v>256514</v>
      </c>
      <c r="G50" s="20">
        <v>19528</v>
      </c>
      <c r="H50" s="20">
        <v>18431</v>
      </c>
      <c r="I50" s="20">
        <v>18246</v>
      </c>
      <c r="J50" s="20">
        <v>32356</v>
      </c>
      <c r="K50" s="20">
        <f t="shared" si="0"/>
        <v>167953</v>
      </c>
      <c r="M50" s="20">
        <f t="shared" si="1"/>
        <v>36029.222876982116</v>
      </c>
      <c r="N50" s="20">
        <f t="shared" si="2"/>
        <v>55114.82378998886</v>
      </c>
      <c r="P50" s="41">
        <v>8191.6</v>
      </c>
      <c r="Q50" s="41">
        <v>10634.7</v>
      </c>
      <c r="S50" s="5">
        <f t="shared" si="3"/>
        <v>1.8568221755485548</v>
      </c>
      <c r="T50" s="5">
        <f t="shared" si="4"/>
        <v>1.726192126566235</v>
      </c>
      <c r="U50" s="5">
        <f>'Fernald-TFP-annual'!G49</f>
        <v>2.27</v>
      </c>
      <c r="V50" s="5">
        <f t="shared" si="5"/>
        <v>2.1068576379698705</v>
      </c>
      <c r="W50" s="8">
        <f t="shared" si="6"/>
        <v>2.0443487723645415</v>
      </c>
    </row>
    <row r="51" spans="1:23" ht="15">
      <c r="A51" t="s">
        <v>230</v>
      </c>
      <c r="B51" s="95">
        <v>34334</v>
      </c>
      <c r="C51" s="41">
        <v>9510.8</v>
      </c>
      <c r="D51" s="20">
        <v>36540</v>
      </c>
      <c r="E51" s="20">
        <v>260282</v>
      </c>
      <c r="F51" s="20">
        <v>259919</v>
      </c>
      <c r="G51" s="20">
        <v>19729</v>
      </c>
      <c r="H51" s="20">
        <v>18646</v>
      </c>
      <c r="I51" s="20">
        <v>18721</v>
      </c>
      <c r="J51" s="20">
        <v>32902</v>
      </c>
      <c r="K51" s="20">
        <f t="shared" si="0"/>
        <v>169921</v>
      </c>
      <c r="M51" s="20">
        <f t="shared" si="1"/>
        <v>36540.36775497345</v>
      </c>
      <c r="N51" s="20">
        <f t="shared" si="2"/>
        <v>55971.892820781424</v>
      </c>
      <c r="P51" s="41">
        <v>8315.2</v>
      </c>
      <c r="Q51" s="41">
        <v>10866.4</v>
      </c>
      <c r="S51" s="5">
        <f t="shared" si="3"/>
        <v>1.497592629202012</v>
      </c>
      <c r="T51" s="5">
        <f t="shared" si="4"/>
        <v>2.1553220016528303</v>
      </c>
      <c r="U51" s="5">
        <f>'Fernald-TFP-annual'!G50</f>
        <v>3.05</v>
      </c>
      <c r="V51" s="5">
        <f t="shared" si="5"/>
        <v>2.781596600495849</v>
      </c>
      <c r="W51" s="8">
        <f t="shared" si="6"/>
        <v>2.46059560767239</v>
      </c>
    </row>
    <row r="52" spans="1:23" ht="15">
      <c r="A52" t="s">
        <v>231</v>
      </c>
      <c r="B52" s="95">
        <v>34699</v>
      </c>
      <c r="C52" s="41">
        <v>9894.7</v>
      </c>
      <c r="D52" s="20">
        <v>37557</v>
      </c>
      <c r="E52" s="20">
        <v>263455</v>
      </c>
      <c r="F52" s="20">
        <v>263126</v>
      </c>
      <c r="G52" s="20">
        <v>19777</v>
      </c>
      <c r="H52" s="20">
        <v>19025</v>
      </c>
      <c r="I52" s="20">
        <v>19001</v>
      </c>
      <c r="J52" s="20">
        <v>33331</v>
      </c>
      <c r="K52" s="20">
        <f t="shared" si="0"/>
        <v>171992</v>
      </c>
      <c r="M52" s="20">
        <f t="shared" si="1"/>
        <v>37557.45763033535</v>
      </c>
      <c r="N52" s="20">
        <f t="shared" si="2"/>
        <v>57530.00139541374</v>
      </c>
      <c r="P52" s="41">
        <v>8422.9</v>
      </c>
      <c r="Q52" s="41">
        <v>11120.8</v>
      </c>
      <c r="S52" s="5">
        <f t="shared" si="3"/>
        <v>1.286902173616915</v>
      </c>
      <c r="T52" s="5">
        <f t="shared" si="4"/>
        <v>2.3141769154601897</v>
      </c>
      <c r="U52" s="5">
        <f>'Fernald-TFP-annual'!G51</f>
        <v>3.34</v>
      </c>
      <c r="V52" s="5">
        <f t="shared" si="5"/>
        <v>3.0322530746380565</v>
      </c>
      <c r="W52" s="8">
        <f t="shared" si="6"/>
        <v>2.5959153493827714</v>
      </c>
    </row>
    <row r="53" spans="1:23" ht="15">
      <c r="A53" t="s">
        <v>232</v>
      </c>
      <c r="B53" s="95">
        <v>35064</v>
      </c>
      <c r="C53" s="41">
        <v>10163.7</v>
      </c>
      <c r="D53" s="20">
        <v>38125</v>
      </c>
      <c r="E53" s="20">
        <v>266588</v>
      </c>
      <c r="F53" s="20">
        <v>266278</v>
      </c>
      <c r="G53" s="20">
        <v>19627</v>
      </c>
      <c r="H53" s="20">
        <v>19438</v>
      </c>
      <c r="I53" s="20">
        <v>19207</v>
      </c>
      <c r="J53" s="20">
        <v>33769</v>
      </c>
      <c r="K53" s="20">
        <f t="shared" si="0"/>
        <v>174237</v>
      </c>
      <c r="M53" s="20">
        <f t="shared" si="1"/>
        <v>38125.12191096373</v>
      </c>
      <c r="N53" s="20">
        <f t="shared" si="2"/>
        <v>58332.615919695585</v>
      </c>
      <c r="P53" s="41">
        <v>8541.4</v>
      </c>
      <c r="Q53" s="41">
        <v>11366.6</v>
      </c>
      <c r="S53" s="5">
        <f t="shared" si="3"/>
        <v>1.3970741782718665</v>
      </c>
      <c r="T53" s="5">
        <f t="shared" si="4"/>
        <v>2.186200182077671</v>
      </c>
      <c r="U53" s="5">
        <f>'Fernald-TFP-annual'!G52</f>
        <v>3.77</v>
      </c>
      <c r="V53" s="5">
        <f t="shared" si="5"/>
        <v>3.2948600546233013</v>
      </c>
      <c r="W53" s="8">
        <f t="shared" si="6"/>
        <v>2.8204135855354426</v>
      </c>
    </row>
    <row r="54" spans="1:23" ht="15">
      <c r="A54" t="s">
        <v>233</v>
      </c>
      <c r="B54" s="95">
        <v>35430</v>
      </c>
      <c r="C54" s="41">
        <v>10549.5</v>
      </c>
      <c r="D54" s="20">
        <v>39114</v>
      </c>
      <c r="E54" s="20">
        <v>269714</v>
      </c>
      <c r="F54" s="20">
        <v>269394</v>
      </c>
      <c r="G54" s="20">
        <v>19408</v>
      </c>
      <c r="H54" s="20">
        <v>19861</v>
      </c>
      <c r="I54" s="20">
        <v>19435</v>
      </c>
      <c r="J54" s="20">
        <v>34143</v>
      </c>
      <c r="K54" s="20">
        <f t="shared" si="0"/>
        <v>176547</v>
      </c>
      <c r="M54" s="20">
        <f t="shared" si="1"/>
        <v>39113.65372209081</v>
      </c>
      <c r="N54" s="20">
        <f t="shared" si="2"/>
        <v>59754.62624683512</v>
      </c>
      <c r="P54" s="41">
        <v>8679.2</v>
      </c>
      <c r="Q54" s="41">
        <v>11649.9</v>
      </c>
      <c r="S54" s="5">
        <f t="shared" si="3"/>
        <v>1.6004429735175665</v>
      </c>
      <c r="T54" s="5">
        <f t="shared" si="4"/>
        <v>2.4618365782359994</v>
      </c>
      <c r="U54" s="5">
        <f>'Fernald-TFP-annual'!G53</f>
        <v>4.13</v>
      </c>
      <c r="V54" s="5">
        <f t="shared" si="5"/>
        <v>3.629550973470799</v>
      </c>
      <c r="W54" s="8">
        <f t="shared" si="6"/>
        <v>3.122273973482491</v>
      </c>
    </row>
    <row r="55" spans="1:23" ht="15">
      <c r="A55" t="s">
        <v>234</v>
      </c>
      <c r="B55" s="95">
        <v>35795</v>
      </c>
      <c r="C55" s="41">
        <v>11022.9</v>
      </c>
      <c r="D55" s="20">
        <v>40383</v>
      </c>
      <c r="E55" s="20">
        <v>272958</v>
      </c>
      <c r="F55" s="20">
        <v>272647</v>
      </c>
      <c r="G55" s="20">
        <v>19233</v>
      </c>
      <c r="H55" s="20">
        <v>20254</v>
      </c>
      <c r="I55" s="20">
        <v>19601</v>
      </c>
      <c r="J55" s="20">
        <v>34402</v>
      </c>
      <c r="K55" s="20">
        <f t="shared" si="0"/>
        <v>179157</v>
      </c>
      <c r="M55" s="20">
        <f t="shared" si="1"/>
        <v>40383.13586705647</v>
      </c>
      <c r="N55" s="20">
        <f t="shared" si="2"/>
        <v>61526.48235904821</v>
      </c>
      <c r="P55" s="41">
        <v>8808.5</v>
      </c>
      <c r="Q55" s="41">
        <v>11937</v>
      </c>
      <c r="S55" s="5">
        <f t="shared" si="3"/>
        <v>1.4787805858953973</v>
      </c>
      <c r="T55" s="5">
        <f t="shared" si="4"/>
        <v>2.4345223829018843</v>
      </c>
      <c r="U55" s="5">
        <f>'Fernald-TFP-annual'!G54</f>
        <v>4.92</v>
      </c>
      <c r="V55" s="5">
        <f t="shared" si="5"/>
        <v>4.174356714870565</v>
      </c>
      <c r="W55" s="8">
        <f t="shared" si="6"/>
        <v>3.5004626826267726</v>
      </c>
    </row>
    <row r="56" spans="1:23" ht="15">
      <c r="A56" t="s">
        <v>235</v>
      </c>
      <c r="B56" s="95">
        <v>36160</v>
      </c>
      <c r="C56" s="41">
        <v>11513.4</v>
      </c>
      <c r="D56" s="20">
        <v>41692</v>
      </c>
      <c r="E56" s="20">
        <v>276154</v>
      </c>
      <c r="F56" s="20">
        <v>275854</v>
      </c>
      <c r="G56" s="20">
        <v>19145</v>
      </c>
      <c r="H56" s="20">
        <v>20510</v>
      </c>
      <c r="I56" s="20">
        <v>19825</v>
      </c>
      <c r="J56" s="20">
        <v>34619</v>
      </c>
      <c r="K56" s="20">
        <f t="shared" si="0"/>
        <v>181755</v>
      </c>
      <c r="M56" s="20">
        <f t="shared" si="1"/>
        <v>41691.95448916184</v>
      </c>
      <c r="N56" s="20">
        <f t="shared" si="2"/>
        <v>63345.71263514071</v>
      </c>
      <c r="P56" s="41">
        <v>8946.3</v>
      </c>
      <c r="Q56" s="41">
        <v>12263.7</v>
      </c>
      <c r="S56" s="5">
        <f t="shared" si="3"/>
        <v>1.552287460390501</v>
      </c>
      <c r="T56" s="5">
        <f t="shared" si="4"/>
        <v>2.7000859317885753</v>
      </c>
      <c r="U56" s="5">
        <f>'Fernald-TFP-annual'!G55</f>
        <v>5.79</v>
      </c>
      <c r="V56" s="5">
        <f t="shared" si="5"/>
        <v>4.863025779536573</v>
      </c>
      <c r="W56" s="8">
        <f t="shared" si="6"/>
        <v>4.035341199750055</v>
      </c>
    </row>
    <row r="57" spans="1:23" ht="15">
      <c r="A57" t="s">
        <v>236</v>
      </c>
      <c r="B57" s="95">
        <v>36525</v>
      </c>
      <c r="C57" s="41">
        <v>12071.4</v>
      </c>
      <c r="D57" s="20">
        <v>43216</v>
      </c>
      <c r="E57" s="20">
        <v>279328</v>
      </c>
      <c r="F57" s="20">
        <v>279040</v>
      </c>
      <c r="G57" s="20">
        <v>19136</v>
      </c>
      <c r="H57" s="20">
        <v>20606</v>
      </c>
      <c r="I57" s="20">
        <v>20213</v>
      </c>
      <c r="J57" s="20">
        <v>34798</v>
      </c>
      <c r="K57" s="20">
        <f t="shared" si="0"/>
        <v>184287</v>
      </c>
      <c r="M57" s="20">
        <f t="shared" si="1"/>
        <v>43215.860923358916</v>
      </c>
      <c r="N57" s="20">
        <f t="shared" si="2"/>
        <v>65503.26393071676</v>
      </c>
      <c r="P57" s="41">
        <v>9106.3</v>
      </c>
      <c r="Q57" s="41">
        <v>12613.2</v>
      </c>
      <c r="S57" s="5">
        <f t="shared" si="3"/>
        <v>1.7726442691726545</v>
      </c>
      <c r="T57" s="5">
        <f t="shared" si="4"/>
        <v>2.8100205204384947</v>
      </c>
      <c r="U57" s="5">
        <f>'Fernald-TFP-annual'!G56</f>
        <v>6.03</v>
      </c>
      <c r="V57" s="5">
        <f t="shared" si="5"/>
        <v>5.064006156131549</v>
      </c>
      <c r="W57" s="8">
        <f t="shared" si="6"/>
        <v>4.2411656843918255</v>
      </c>
    </row>
    <row r="58" spans="1:23" ht="15">
      <c r="A58" t="s">
        <v>237</v>
      </c>
      <c r="B58" s="95">
        <v>36891</v>
      </c>
      <c r="C58" s="41">
        <v>12565.2</v>
      </c>
      <c r="D58" s="20">
        <v>44495</v>
      </c>
      <c r="E58" s="20">
        <v>282398</v>
      </c>
      <c r="F58" s="20">
        <v>282162</v>
      </c>
      <c r="G58" s="20">
        <v>19178</v>
      </c>
      <c r="H58" s="20">
        <v>20464</v>
      </c>
      <c r="I58" s="20">
        <v>20638</v>
      </c>
      <c r="J58" s="20">
        <v>35070</v>
      </c>
      <c r="K58" s="20">
        <f t="shared" si="0"/>
        <v>186812</v>
      </c>
      <c r="M58" s="20">
        <f t="shared" si="1"/>
        <v>44494.64939553396</v>
      </c>
      <c r="N58" s="20">
        <f t="shared" si="2"/>
        <v>67261.20377705929</v>
      </c>
      <c r="P58" s="41">
        <v>9273.5</v>
      </c>
      <c r="Q58" s="41">
        <v>12958</v>
      </c>
      <c r="S58" s="5">
        <f t="shared" si="3"/>
        <v>1.819438866651502</v>
      </c>
      <c r="T58" s="5">
        <f t="shared" si="4"/>
        <v>2.6969473392593377</v>
      </c>
      <c r="U58" s="5">
        <f>'Fernald-TFP-annual'!G57</f>
        <v>6.12</v>
      </c>
      <c r="V58" s="5">
        <f t="shared" si="5"/>
        <v>5.093084201777801</v>
      </c>
      <c r="W58" s="8">
        <f t="shared" si="6"/>
        <v>4.274672867996226</v>
      </c>
    </row>
    <row r="59" spans="1:23" ht="15">
      <c r="A59" t="s">
        <v>238</v>
      </c>
      <c r="B59" s="95">
        <v>37256</v>
      </c>
      <c r="C59" s="41">
        <v>12684.5</v>
      </c>
      <c r="D59" s="20">
        <v>44472</v>
      </c>
      <c r="E59" s="20">
        <v>285225</v>
      </c>
      <c r="F59" s="20">
        <v>284969</v>
      </c>
      <c r="G59" s="20">
        <v>19298</v>
      </c>
      <c r="H59" s="20">
        <v>20173</v>
      </c>
      <c r="I59" s="20">
        <v>20979</v>
      </c>
      <c r="J59" s="20">
        <v>35290</v>
      </c>
      <c r="K59" s="20">
        <f t="shared" si="0"/>
        <v>189229</v>
      </c>
      <c r="M59" s="20">
        <f t="shared" si="1"/>
        <v>44471.90814269437</v>
      </c>
      <c r="N59" s="20">
        <f t="shared" si="2"/>
        <v>67032.53729608041</v>
      </c>
      <c r="P59" s="41">
        <v>9458.4</v>
      </c>
      <c r="Q59" s="41">
        <v>13295.1</v>
      </c>
      <c r="S59" s="5">
        <f t="shared" si="3"/>
        <v>1.9742365219562092</v>
      </c>
      <c r="T59" s="5">
        <f t="shared" si="4"/>
        <v>2.568218826360126</v>
      </c>
      <c r="U59" s="5">
        <f>'Fernald-TFP-annual'!G58</f>
        <v>5.28</v>
      </c>
      <c r="V59" s="5">
        <f t="shared" si="5"/>
        <v>4.466465647908038</v>
      </c>
      <c r="W59" s="8">
        <f t="shared" si="6"/>
        <v>3.8434083664200807</v>
      </c>
    </row>
    <row r="60" spans="1:23" ht="15">
      <c r="A60" t="s">
        <v>239</v>
      </c>
      <c r="B60" s="95">
        <v>37621</v>
      </c>
      <c r="C60" s="41">
        <v>12909.7</v>
      </c>
      <c r="D60" s="20">
        <v>44832</v>
      </c>
      <c r="E60" s="20">
        <v>287955</v>
      </c>
      <c r="F60" s="20">
        <v>287625</v>
      </c>
      <c r="G60" s="20">
        <v>19429</v>
      </c>
      <c r="H60" s="20">
        <v>19872</v>
      </c>
      <c r="I60" s="20">
        <v>21261</v>
      </c>
      <c r="J60" s="20">
        <v>35522</v>
      </c>
      <c r="K60" s="20">
        <f t="shared" si="0"/>
        <v>191541</v>
      </c>
      <c r="M60" s="20">
        <f t="shared" si="1"/>
        <v>44832.35227726554</v>
      </c>
      <c r="N60" s="20">
        <f t="shared" si="2"/>
        <v>67399.14691893641</v>
      </c>
      <c r="P60" s="41">
        <v>9670.5</v>
      </c>
      <c r="Q60" s="41">
        <v>13663.4</v>
      </c>
      <c r="S60" s="5">
        <f t="shared" si="3"/>
        <v>2.2176778869880853</v>
      </c>
      <c r="T60" s="5">
        <f t="shared" si="4"/>
        <v>2.7325178783704955</v>
      </c>
      <c r="U60" s="5">
        <f>'Fernald-TFP-annual'!G59</f>
        <v>3.37</v>
      </c>
      <c r="V60" s="5">
        <f t="shared" si="5"/>
        <v>3.1787553635111485</v>
      </c>
      <c r="W60" s="8">
        <f t="shared" si="6"/>
        <v>2.9384859943803825</v>
      </c>
    </row>
    <row r="61" spans="1:23" ht="15">
      <c r="A61" t="s">
        <v>240</v>
      </c>
      <c r="B61" s="95">
        <v>37986</v>
      </c>
      <c r="C61" s="41">
        <v>13270</v>
      </c>
      <c r="D61" s="20">
        <v>45660</v>
      </c>
      <c r="E61" s="20">
        <v>290626</v>
      </c>
      <c r="F61" s="20">
        <v>290108</v>
      </c>
      <c r="G61" s="20">
        <v>19592</v>
      </c>
      <c r="H61" s="20">
        <v>19621</v>
      </c>
      <c r="I61" s="20">
        <v>21415</v>
      </c>
      <c r="J61" s="20">
        <v>35864</v>
      </c>
      <c r="K61" s="20">
        <f t="shared" si="0"/>
        <v>193616</v>
      </c>
      <c r="M61" s="20">
        <f t="shared" si="1"/>
        <v>45660.05794388665</v>
      </c>
      <c r="N61" s="20">
        <f t="shared" si="2"/>
        <v>68537.72415502851</v>
      </c>
      <c r="P61" s="41">
        <v>9891.3</v>
      </c>
      <c r="Q61" s="41">
        <v>14081</v>
      </c>
      <c r="S61" s="5">
        <f t="shared" si="3"/>
        <v>2.257556846467173</v>
      </c>
      <c r="T61" s="5">
        <f t="shared" si="4"/>
        <v>3.010564586010287</v>
      </c>
      <c r="U61" s="5">
        <f>'Fernald-TFP-annual'!G60</f>
        <v>2.54</v>
      </c>
      <c r="V61" s="5">
        <f t="shared" si="5"/>
        <v>2.681169375803086</v>
      </c>
      <c r="W61" s="8">
        <f t="shared" si="6"/>
        <v>2.5752662434691076</v>
      </c>
    </row>
    <row r="62" spans="1:23" ht="15">
      <c r="A62" t="s">
        <v>241</v>
      </c>
      <c r="B62" s="95">
        <v>38352</v>
      </c>
      <c r="C62" s="41">
        <v>13774</v>
      </c>
      <c r="D62" s="20">
        <v>46968</v>
      </c>
      <c r="E62" s="20">
        <v>293262</v>
      </c>
      <c r="F62" s="20">
        <v>292805</v>
      </c>
      <c r="G62" s="20">
        <v>19786</v>
      </c>
      <c r="H62" s="20">
        <v>19454</v>
      </c>
      <c r="I62" s="20">
        <v>21412</v>
      </c>
      <c r="J62" s="20">
        <v>36203</v>
      </c>
      <c r="K62" s="20">
        <f t="shared" si="0"/>
        <v>195950</v>
      </c>
      <c r="M62" s="20">
        <f t="shared" si="1"/>
        <v>46968.24000381911</v>
      </c>
      <c r="N62" s="20">
        <f t="shared" si="2"/>
        <v>70293.44220464404</v>
      </c>
      <c r="P62" s="41">
        <v>10111.2</v>
      </c>
      <c r="Q62" s="41">
        <v>14538.3</v>
      </c>
      <c r="S62" s="5">
        <f t="shared" si="3"/>
        <v>2.1988137449460403</v>
      </c>
      <c r="T62" s="5">
        <f t="shared" si="4"/>
        <v>3.1960175490091065</v>
      </c>
      <c r="U62" s="5">
        <f>'Fernald-TFP-annual'!G61</f>
        <v>2.76</v>
      </c>
      <c r="V62" s="5">
        <f t="shared" si="5"/>
        <v>2.8908052647027316</v>
      </c>
      <c r="W62" s="8">
        <f t="shared" si="6"/>
        <v>2.717807384763559</v>
      </c>
    </row>
    <row r="63" spans="1:23" ht="15">
      <c r="A63" t="s">
        <v>242</v>
      </c>
      <c r="B63" s="95">
        <v>38717</v>
      </c>
      <c r="C63" s="41">
        <v>14235.6</v>
      </c>
      <c r="D63" s="20">
        <v>48094</v>
      </c>
      <c r="E63" s="20">
        <v>295993</v>
      </c>
      <c r="F63" s="20">
        <v>295517</v>
      </c>
      <c r="G63" s="20">
        <v>19917</v>
      </c>
      <c r="H63" s="20">
        <v>19389</v>
      </c>
      <c r="I63" s="20">
        <v>21213</v>
      </c>
      <c r="J63" s="20">
        <v>36650</v>
      </c>
      <c r="K63" s="20">
        <f t="shared" si="0"/>
        <v>198348</v>
      </c>
      <c r="M63" s="20">
        <f t="shared" si="1"/>
        <v>48094.38061035227</v>
      </c>
      <c r="N63" s="20">
        <f t="shared" si="2"/>
        <v>71770.82703127836</v>
      </c>
      <c r="P63" s="41">
        <v>10300.7</v>
      </c>
      <c r="Q63" s="41">
        <v>14976.4</v>
      </c>
      <c r="S63" s="5">
        <f t="shared" si="3"/>
        <v>1.8568133740603854</v>
      </c>
      <c r="T63" s="5">
        <f t="shared" si="4"/>
        <v>2.9689082354990304</v>
      </c>
      <c r="U63" s="5">
        <f>'Fernald-TFP-annual'!G62</f>
        <v>3.24</v>
      </c>
      <c r="V63" s="5">
        <f t="shared" si="5"/>
        <v>3.1586724706497087</v>
      </c>
      <c r="W63" s="8">
        <f t="shared" si="6"/>
        <v>2.833207696502378</v>
      </c>
    </row>
    <row r="64" spans="1:23" ht="15">
      <c r="A64" t="s">
        <v>243</v>
      </c>
      <c r="B64" s="95">
        <v>39082</v>
      </c>
      <c r="C64" s="41">
        <v>14615.2</v>
      </c>
      <c r="D64" s="20">
        <v>48910</v>
      </c>
      <c r="E64" s="20">
        <v>298818</v>
      </c>
      <c r="F64" s="20">
        <v>298380</v>
      </c>
      <c r="G64" s="20">
        <v>19939</v>
      </c>
      <c r="H64" s="20">
        <v>19545</v>
      </c>
      <c r="I64" s="20">
        <v>21033</v>
      </c>
      <c r="J64" s="20">
        <v>37164</v>
      </c>
      <c r="K64" s="20">
        <f t="shared" si="0"/>
        <v>200699</v>
      </c>
      <c r="M64" s="20">
        <f t="shared" si="1"/>
        <v>48910.038886546325</v>
      </c>
      <c r="N64" s="20">
        <f t="shared" si="2"/>
        <v>72821.4888963074</v>
      </c>
      <c r="P64" s="41">
        <v>10507.5</v>
      </c>
      <c r="Q64" s="41">
        <v>15406.2</v>
      </c>
      <c r="S64" s="5">
        <f t="shared" si="3"/>
        <v>1.9877433805751386</v>
      </c>
      <c r="T64" s="5">
        <f t="shared" si="4"/>
        <v>2.8294397021335715</v>
      </c>
      <c r="U64" s="5">
        <f>'Fernald-TFP-annual'!G63</f>
        <v>3.16</v>
      </c>
      <c r="V64" s="5">
        <f t="shared" si="5"/>
        <v>3.060831910640071</v>
      </c>
      <c r="W64" s="8">
        <f t="shared" si="6"/>
        <v>2.792559778123838</v>
      </c>
    </row>
    <row r="65" spans="1:23" ht="15">
      <c r="A65" t="s">
        <v>244</v>
      </c>
      <c r="B65" s="95">
        <v>39447</v>
      </c>
      <c r="C65" s="41">
        <v>14876.8</v>
      </c>
      <c r="D65" s="20">
        <v>49311</v>
      </c>
      <c r="E65" s="20">
        <v>301696</v>
      </c>
      <c r="F65" s="20">
        <v>301231</v>
      </c>
      <c r="G65" s="20">
        <v>20126</v>
      </c>
      <c r="H65" s="20">
        <v>19715</v>
      </c>
      <c r="I65" s="20">
        <v>20841</v>
      </c>
      <c r="J65" s="20">
        <v>37826</v>
      </c>
      <c r="K65" s="20">
        <f t="shared" si="0"/>
        <v>202723</v>
      </c>
      <c r="M65" s="20">
        <f t="shared" si="1"/>
        <v>49310.56427662283</v>
      </c>
      <c r="N65" s="20">
        <f t="shared" si="2"/>
        <v>73384.86506217845</v>
      </c>
      <c r="P65" s="41">
        <v>10714</v>
      </c>
      <c r="Q65" s="41">
        <v>15674.7</v>
      </c>
      <c r="S65" s="5">
        <f t="shared" si="3"/>
        <v>1.9462009561633786</v>
      </c>
      <c r="T65" s="5">
        <f t="shared" si="4"/>
        <v>1.727792177826351</v>
      </c>
      <c r="U65" s="5">
        <f>'Fernald-TFP-annual'!G64</f>
        <v>3.16</v>
      </c>
      <c r="V65" s="5">
        <f t="shared" si="5"/>
        <v>2.730337653347905</v>
      </c>
      <c r="W65" s="8">
        <f t="shared" si="6"/>
        <v>2.5343034790517733</v>
      </c>
    </row>
    <row r="66" spans="1:23" ht="15">
      <c r="A66" t="s">
        <v>245</v>
      </c>
      <c r="B66" s="95">
        <v>39813</v>
      </c>
      <c r="C66" s="41">
        <v>14833.6</v>
      </c>
      <c r="D66" s="20">
        <v>48708</v>
      </c>
      <c r="E66" s="20">
        <v>304543</v>
      </c>
      <c r="F66" s="20">
        <v>304094</v>
      </c>
      <c r="G66" s="20">
        <v>20271</v>
      </c>
      <c r="H66" s="20">
        <v>19930</v>
      </c>
      <c r="I66" s="20">
        <v>20707</v>
      </c>
      <c r="J66" s="20">
        <v>38778</v>
      </c>
      <c r="K66" s="20">
        <f t="shared" si="0"/>
        <v>204408</v>
      </c>
      <c r="M66" s="20">
        <f t="shared" si="1"/>
        <v>48707.735853393446</v>
      </c>
      <c r="N66" s="20">
        <f t="shared" si="2"/>
        <v>72568.58831356894</v>
      </c>
      <c r="P66" s="41">
        <v>10924.4</v>
      </c>
      <c r="Q66" s="41">
        <v>15774.3</v>
      </c>
      <c r="S66" s="5">
        <f t="shared" si="3"/>
        <v>1.9447522106264936</v>
      </c>
      <c r="T66" s="5">
        <f t="shared" si="4"/>
        <v>0.6334085853357451</v>
      </c>
      <c r="U66" s="5">
        <f>'Fernald-TFP-annual'!G65</f>
        <v>3.11</v>
      </c>
      <c r="V66" s="5">
        <f t="shared" si="5"/>
        <v>2.367022575600723</v>
      </c>
      <c r="W66" s="8">
        <f t="shared" si="6"/>
        <v>2.2614549843571656</v>
      </c>
    </row>
    <row r="67" spans="1:23" ht="15">
      <c r="A67" t="s">
        <v>246</v>
      </c>
      <c r="B67" s="95">
        <v>40178</v>
      </c>
      <c r="C67" s="41">
        <v>14417.9</v>
      </c>
      <c r="D67" s="20">
        <v>46927</v>
      </c>
      <c r="E67" s="20">
        <v>307240</v>
      </c>
      <c r="F67" s="20">
        <v>306772</v>
      </c>
      <c r="G67" s="20">
        <v>20245</v>
      </c>
      <c r="H67" s="20">
        <v>20182</v>
      </c>
      <c r="I67" s="20">
        <v>20661</v>
      </c>
      <c r="J67" s="20">
        <v>39623</v>
      </c>
      <c r="K67" s="20">
        <f t="shared" si="0"/>
        <v>206061</v>
      </c>
      <c r="M67" s="20">
        <f t="shared" si="1"/>
        <v>46927.157922145554</v>
      </c>
      <c r="N67" s="20">
        <f t="shared" si="2"/>
        <v>69969.0868238046</v>
      </c>
      <c r="P67" s="41">
        <v>11127.7</v>
      </c>
      <c r="Q67" s="41">
        <v>15784.4</v>
      </c>
      <c r="S67" s="5">
        <f t="shared" si="3"/>
        <v>1.8438675670421043</v>
      </c>
      <c r="T67" s="5">
        <f t="shared" si="4"/>
        <v>0.06400770845966426</v>
      </c>
      <c r="U67" s="5">
        <f>'Fernald-TFP-annual'!G66</f>
        <v>1.32</v>
      </c>
      <c r="V67" s="5">
        <f t="shared" si="5"/>
        <v>0.9432023125378992</v>
      </c>
      <c r="W67" s="8">
        <f t="shared" si="6"/>
        <v>1.1683686261639505</v>
      </c>
    </row>
    <row r="68" spans="1:23" ht="15">
      <c r="A68" t="s">
        <v>247</v>
      </c>
      <c r="B68" s="95">
        <v>40543</v>
      </c>
      <c r="C68" s="41">
        <v>14779.4</v>
      </c>
      <c r="D68" s="20">
        <v>47710</v>
      </c>
      <c r="E68" s="20">
        <v>309776</v>
      </c>
      <c r="F68" s="20">
        <v>309326</v>
      </c>
      <c r="G68" s="20">
        <v>20189</v>
      </c>
      <c r="H68" s="20">
        <v>20332</v>
      </c>
      <c r="I68" s="20">
        <v>20680</v>
      </c>
      <c r="J68" s="20">
        <v>40477</v>
      </c>
      <c r="K68" s="20">
        <f t="shared" si="0"/>
        <v>207648</v>
      </c>
      <c r="M68" s="20">
        <f t="shared" si="1"/>
        <v>47709.95816331801</v>
      </c>
      <c r="N68" s="20">
        <f t="shared" si="2"/>
        <v>71175.25812914163</v>
      </c>
      <c r="P68" s="41">
        <v>11319.2</v>
      </c>
      <c r="Q68" s="41">
        <v>15788.7</v>
      </c>
      <c r="S68" s="5">
        <f t="shared" si="3"/>
        <v>1.7062903664150901</v>
      </c>
      <c r="T68" s="5">
        <f t="shared" si="4"/>
        <v>0.027238377141227944</v>
      </c>
      <c r="U68" s="5">
        <f>'Fernald-TFP-annual'!G67</f>
        <v>0.62</v>
      </c>
      <c r="V68" s="5">
        <f t="shared" si="5"/>
        <v>0.44217151314236836</v>
      </c>
      <c r="W68" s="8">
        <f t="shared" si="6"/>
        <v>0.7582012264605489</v>
      </c>
    </row>
    <row r="69" spans="1:23" ht="15">
      <c r="A69" t="s">
        <v>248</v>
      </c>
      <c r="B69" s="95">
        <v>40908</v>
      </c>
      <c r="C69" s="41">
        <v>15052.4</v>
      </c>
      <c r="D69" s="20">
        <v>48239</v>
      </c>
      <c r="E69" s="20">
        <v>312036</v>
      </c>
      <c r="F69" s="20">
        <v>311588</v>
      </c>
      <c r="G69" s="20">
        <v>20128</v>
      </c>
      <c r="H69" s="20">
        <v>20336</v>
      </c>
      <c r="I69" s="20">
        <v>20711</v>
      </c>
      <c r="J69" s="20">
        <v>41373</v>
      </c>
      <c r="K69" s="20">
        <f t="shared" si="0"/>
        <v>209040</v>
      </c>
      <c r="M69" s="20">
        <f t="shared" si="1"/>
        <v>48239.30572113474</v>
      </c>
      <c r="N69" s="20">
        <f t="shared" si="2"/>
        <v>72007.27133562954</v>
      </c>
      <c r="P69" s="41">
        <v>11466.7</v>
      </c>
      <c r="Q69" s="41">
        <v>15794.9</v>
      </c>
      <c r="S69" s="5">
        <f t="shared" si="3"/>
        <v>1.2946783784156342</v>
      </c>
      <c r="T69" s="5">
        <f t="shared" si="4"/>
        <v>0.039260882734324924</v>
      </c>
      <c r="U69" s="5">
        <f>'Fernald-TFP-annual'!G68</f>
        <v>1.18</v>
      </c>
      <c r="V69" s="5">
        <f t="shared" si="5"/>
        <v>0.8377782648202974</v>
      </c>
      <c r="W69" s="8">
        <f t="shared" si="6"/>
        <v>0.9520032932191316</v>
      </c>
    </row>
    <row r="70" spans="1:23" ht="15">
      <c r="A70" t="s">
        <v>249</v>
      </c>
      <c r="B70" s="95">
        <v>41274</v>
      </c>
      <c r="C70" s="41">
        <v>15470.7</v>
      </c>
      <c r="D70" s="20">
        <v>49226</v>
      </c>
      <c r="E70" s="20">
        <v>314278</v>
      </c>
      <c r="F70" s="20">
        <v>313914</v>
      </c>
      <c r="G70" s="20">
        <v>19999</v>
      </c>
      <c r="H70" s="20">
        <v>20476</v>
      </c>
      <c r="I70" s="20">
        <v>20669</v>
      </c>
      <c r="J70" s="20">
        <v>43145</v>
      </c>
      <c r="K70" s="20">
        <f t="shared" si="0"/>
        <v>209625</v>
      </c>
      <c r="M70" s="20">
        <f t="shared" si="1"/>
        <v>49226.16282399659</v>
      </c>
      <c r="N70" s="20">
        <f t="shared" si="2"/>
        <v>73801.78890876565</v>
      </c>
      <c r="P70" s="41">
        <v>11576.1</v>
      </c>
      <c r="Q70" s="41">
        <v>15818.8</v>
      </c>
      <c r="S70" s="5">
        <f t="shared" si="3"/>
        <v>0.9495445170651867</v>
      </c>
      <c r="T70" s="5">
        <f t="shared" si="4"/>
        <v>0.15120029957426878</v>
      </c>
      <c r="U70" s="5">
        <f>'Fernald-TFP-annual'!G69</f>
        <v>1.82</v>
      </c>
      <c r="V70" s="5">
        <f t="shared" si="5"/>
        <v>1.3193600898722806</v>
      </c>
      <c r="W70" s="8">
        <f t="shared" si="6"/>
        <v>1.226906196670507</v>
      </c>
    </row>
    <row r="72" spans="1:14" ht="15">
      <c r="A72" t="s">
        <v>104</v>
      </c>
      <c r="C72" s="33">
        <f>100*LN(C65/C8)/57</f>
        <v>3.367731395908177</v>
      </c>
      <c r="D72" s="5">
        <f>100*LN(D65/D8)/57</f>
        <v>2.1614573722161996</v>
      </c>
      <c r="E72" s="5">
        <f aca="true" t="shared" si="7" ref="E72:J72">100*LN(E65/E8)/57</f>
        <v>1.2063517165028064</v>
      </c>
      <c r="F72" s="5">
        <f t="shared" si="7"/>
        <v>1.2015187539978656</v>
      </c>
      <c r="G72" s="5">
        <f t="shared" si="7"/>
        <v>0.3581080814195475</v>
      </c>
      <c r="H72" s="5">
        <f t="shared" si="7"/>
        <v>0.6806885518377548</v>
      </c>
      <c r="I72" s="5">
        <f t="shared" si="7"/>
        <v>1.0874532998247541</v>
      </c>
      <c r="J72" s="5">
        <f t="shared" si="7"/>
        <v>1.9570915596671101</v>
      </c>
      <c r="K72" s="5">
        <f>100*LN(K65/K8)/57</f>
        <v>1.266768625040454</v>
      </c>
      <c r="M72" s="5">
        <f>100*LN(M65/M8)/57</f>
        <v>2.161379679405371</v>
      </c>
      <c r="N72" s="5">
        <f>100*LN(N65/N8)/57</f>
        <v>2.1009627708677234</v>
      </c>
    </row>
    <row r="74" spans="1:14" ht="15">
      <c r="A74" t="s">
        <v>100</v>
      </c>
      <c r="C74" s="33">
        <f>100*LN(C51/C8)/43</f>
        <v>3.4237952049991685</v>
      </c>
      <c r="D74" s="5">
        <f>100*LN(D51/D8)/43</f>
        <v>2.168118774931619</v>
      </c>
      <c r="E74" s="5">
        <f aca="true" t="shared" si="8" ref="E74:J74">100*LN(E51/E8)/43</f>
        <v>1.2557354631693716</v>
      </c>
      <c r="F74" s="5">
        <f t="shared" si="8"/>
        <v>1.2496705151585332</v>
      </c>
      <c r="G74" s="5">
        <f t="shared" si="8"/>
        <v>0.42836913816472755</v>
      </c>
      <c r="H74" s="5">
        <f t="shared" si="8"/>
        <v>0.772661286261469</v>
      </c>
      <c r="I74" s="5">
        <f t="shared" si="8"/>
        <v>1.192028067319506</v>
      </c>
      <c r="J74" s="5">
        <f t="shared" si="8"/>
        <v>2.2699510193981833</v>
      </c>
      <c r="K74" s="5">
        <f>100*LN(K51/K8)/43</f>
        <v>1.268723777281914</v>
      </c>
      <c r="M74" s="5">
        <f>100*LN(M51/M8)/43</f>
        <v>2.168059741829797</v>
      </c>
      <c r="N74" s="5">
        <f>100*LN(N51/N8)/43</f>
        <v>2.1550714277172554</v>
      </c>
    </row>
    <row r="76" spans="1:3" ht="15">
      <c r="A76" t="s">
        <v>250</v>
      </c>
      <c r="C76">
        <f>100*LN(C65/C45)/20</f>
        <v>3.0249630903951816</v>
      </c>
    </row>
  </sheetData>
  <sheetProtection selectLockedCells="1" selectUnlockedCells="1"/>
  <mergeCells count="1">
    <mergeCell ref="P1:Q1"/>
  </mergeCells>
  <hyperlinks>
    <hyperlink ref="C3" r:id="rId1" display="GDPH@USECON"/>
    <hyperlink ref="P3" r:id="rId2" display="EGH@CAPSTOCK"/>
  </hyperlinks>
  <printOptions/>
  <pageMargins left="0.7" right="0.7" top="0.75" bottom="0.75" header="0.5118055555555555" footer="0.5118055555555555"/>
  <pageSetup horizontalDpi="300" verticalDpi="300" orientation="portrait"/>
  <drawing r:id="rId3"/>
</worksheet>
</file>

<file path=xl/worksheets/sheet9.xml><?xml version="1.0" encoding="utf-8"?>
<worksheet xmlns="http://schemas.openxmlformats.org/spreadsheetml/2006/main" xmlns:r="http://schemas.openxmlformats.org/officeDocument/2006/relationships">
  <dimension ref="A2:AK33"/>
  <sheetViews>
    <sheetView workbookViewId="0" topLeftCell="F1">
      <selection activeCell="F2" sqref="F2:AK2"/>
    </sheetView>
  </sheetViews>
  <sheetFormatPr defaultColWidth="9.140625" defaultRowHeight="15"/>
  <sheetData>
    <row r="2" spans="1:37" ht="15" customHeight="1">
      <c r="A2" s="96" t="s">
        <v>251</v>
      </c>
      <c r="B2" s="96"/>
      <c r="C2" s="96"/>
      <c r="D2" s="96"/>
      <c r="E2" s="96"/>
      <c r="F2" s="97" t="s">
        <v>76</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ht="15" customHeight="1">
      <c r="A3" s="96" t="s">
        <v>252</v>
      </c>
      <c r="B3" s="96"/>
      <c r="C3" s="96"/>
      <c r="D3" s="96"/>
      <c r="E3" s="96"/>
      <c r="F3" s="98" t="s">
        <v>253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15" customHeight="1">
      <c r="A4" s="96" t="s">
        <v>254</v>
      </c>
      <c r="B4" s="96"/>
      <c r="C4" s="96"/>
      <c r="D4" s="96"/>
      <c r="E4" s="96"/>
      <c r="F4" s="98" t="s">
        <v>255</v>
      </c>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ht="15" customHeight="1">
      <c r="A5" s="99" t="s">
        <v>58</v>
      </c>
      <c r="B5" s="99"/>
      <c r="C5" s="99"/>
      <c r="D5" s="99"/>
      <c r="E5" s="99"/>
      <c r="F5" s="100" t="s">
        <v>218</v>
      </c>
      <c r="G5" s="100" t="s">
        <v>219</v>
      </c>
      <c r="H5" s="100" t="s">
        <v>220</v>
      </c>
      <c r="I5" s="100" t="s">
        <v>221</v>
      </c>
      <c r="J5" s="100" t="s">
        <v>222</v>
      </c>
      <c r="K5" s="100" t="s">
        <v>223</v>
      </c>
      <c r="L5" s="100" t="s">
        <v>224</v>
      </c>
      <c r="M5" s="100" t="s">
        <v>225</v>
      </c>
      <c r="N5" s="100" t="s">
        <v>226</v>
      </c>
      <c r="O5" s="100" t="s">
        <v>227</v>
      </c>
      <c r="P5" s="100" t="s">
        <v>228</v>
      </c>
      <c r="Q5" s="100" t="s">
        <v>229</v>
      </c>
      <c r="R5" s="100" t="s">
        <v>230</v>
      </c>
      <c r="S5" s="100" t="s">
        <v>231</v>
      </c>
      <c r="T5" s="100" t="s">
        <v>232</v>
      </c>
      <c r="U5" s="100" t="s">
        <v>233</v>
      </c>
      <c r="V5" s="100" t="s">
        <v>234</v>
      </c>
      <c r="W5" s="100" t="s">
        <v>235</v>
      </c>
      <c r="X5" s="100" t="s">
        <v>236</v>
      </c>
      <c r="Y5" s="100" t="s">
        <v>237</v>
      </c>
      <c r="Z5" s="100" t="s">
        <v>238</v>
      </c>
      <c r="AA5" s="100" t="s">
        <v>239</v>
      </c>
      <c r="AB5" s="100" t="s">
        <v>240</v>
      </c>
      <c r="AC5" s="100" t="s">
        <v>241</v>
      </c>
      <c r="AD5" s="100" t="s">
        <v>242</v>
      </c>
      <c r="AE5" s="100" t="s">
        <v>243</v>
      </c>
      <c r="AF5" s="100" t="s">
        <v>244</v>
      </c>
      <c r="AG5" s="100" t="s">
        <v>245</v>
      </c>
      <c r="AH5" s="100" t="s">
        <v>246</v>
      </c>
      <c r="AI5" s="100" t="s">
        <v>247</v>
      </c>
      <c r="AJ5" s="100" t="s">
        <v>248</v>
      </c>
      <c r="AK5" s="100" t="s">
        <v>249</v>
      </c>
    </row>
    <row r="6" spans="1:37" ht="15" customHeight="1">
      <c r="A6" s="101" t="s">
        <v>256</v>
      </c>
      <c r="B6" s="101"/>
      <c r="C6" s="101" t="s">
        <v>257</v>
      </c>
      <c r="D6" s="101"/>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ht="15" customHeight="1">
      <c r="A7" s="103" t="s">
        <v>258</v>
      </c>
      <c r="B7" s="103"/>
      <c r="C7" s="103" t="s">
        <v>259</v>
      </c>
      <c r="D7" s="103"/>
      <c r="E7" s="102"/>
      <c r="F7" s="104" t="s">
        <v>260</v>
      </c>
      <c r="G7" s="104" t="s">
        <v>260</v>
      </c>
      <c r="H7" s="104" t="s">
        <v>260</v>
      </c>
      <c r="I7" s="104" t="s">
        <v>260</v>
      </c>
      <c r="J7" s="104" t="s">
        <v>260</v>
      </c>
      <c r="K7" s="104" t="s">
        <v>260</v>
      </c>
      <c r="L7" s="104" t="s">
        <v>260</v>
      </c>
      <c r="M7" s="104" t="s">
        <v>260</v>
      </c>
      <c r="N7" s="104" t="s">
        <v>260</v>
      </c>
      <c r="O7" s="104" t="s">
        <v>260</v>
      </c>
      <c r="P7" s="104" t="s">
        <v>260</v>
      </c>
      <c r="Q7" s="104" t="s">
        <v>260</v>
      </c>
      <c r="R7" s="104" t="s">
        <v>260</v>
      </c>
      <c r="S7" s="104" t="s">
        <v>260</v>
      </c>
      <c r="T7" s="104" t="s">
        <v>260</v>
      </c>
      <c r="U7" s="104" t="s">
        <v>260</v>
      </c>
      <c r="V7" s="104" t="s">
        <v>260</v>
      </c>
      <c r="W7" s="104" t="s">
        <v>260</v>
      </c>
      <c r="X7" s="104" t="s">
        <v>260</v>
      </c>
      <c r="Y7" s="104" t="s">
        <v>260</v>
      </c>
      <c r="Z7" s="104" t="s">
        <v>260</v>
      </c>
      <c r="AA7" s="104" t="s">
        <v>260</v>
      </c>
      <c r="AB7" s="104" t="s">
        <v>260</v>
      </c>
      <c r="AC7" s="104" t="s">
        <v>260</v>
      </c>
      <c r="AD7" s="104" t="s">
        <v>260</v>
      </c>
      <c r="AE7" s="104" t="s">
        <v>260</v>
      </c>
      <c r="AF7" s="104" t="s">
        <v>260</v>
      </c>
      <c r="AG7" s="104" t="s">
        <v>260</v>
      </c>
      <c r="AH7" s="104" t="s">
        <v>260</v>
      </c>
      <c r="AI7" s="104" t="s">
        <v>260</v>
      </c>
      <c r="AJ7" s="104" t="s">
        <v>260</v>
      </c>
      <c r="AK7" s="104" t="s">
        <v>260</v>
      </c>
    </row>
    <row r="8" spans="1:37" ht="21" customHeight="1">
      <c r="A8" s="103"/>
      <c r="B8" s="103"/>
      <c r="C8" s="103" t="s">
        <v>259</v>
      </c>
      <c r="D8" s="103" t="s">
        <v>261</v>
      </c>
      <c r="E8" s="102"/>
      <c r="F8" s="105">
        <v>683300</v>
      </c>
      <c r="G8" s="105">
        <v>711900</v>
      </c>
      <c r="H8" s="105">
        <v>751700</v>
      </c>
      <c r="I8" s="105">
        <v>797800</v>
      </c>
      <c r="J8" s="105">
        <v>801900</v>
      </c>
      <c r="K8" s="105" t="s">
        <v>260</v>
      </c>
      <c r="L8" s="105">
        <v>895739</v>
      </c>
      <c r="M8" s="105" t="s">
        <v>260</v>
      </c>
      <c r="N8" s="105">
        <v>943036</v>
      </c>
      <c r="O8" s="105" t="s">
        <v>260</v>
      </c>
      <c r="P8" s="105">
        <v>981659</v>
      </c>
      <c r="Q8" s="105" t="s">
        <v>260</v>
      </c>
      <c r="R8" s="105">
        <v>1013772</v>
      </c>
      <c r="S8" s="105" t="s">
        <v>260</v>
      </c>
      <c r="T8" s="105">
        <v>1035995</v>
      </c>
      <c r="U8" s="105" t="s">
        <v>260</v>
      </c>
      <c r="V8" s="105">
        <v>1159908</v>
      </c>
      <c r="W8" s="105" t="s">
        <v>260</v>
      </c>
      <c r="X8" s="105">
        <v>1260920</v>
      </c>
      <c r="Y8" s="105">
        <v>1293582.23</v>
      </c>
      <c r="Z8" s="105">
        <v>1320305.33</v>
      </c>
      <c r="AA8" s="105">
        <v>1342454.22</v>
      </c>
      <c r="AB8" s="105">
        <v>1430550.74</v>
      </c>
      <c r="AC8" s="105">
        <v>1384536.3</v>
      </c>
      <c r="AD8" s="105">
        <v>1375304.47</v>
      </c>
      <c r="AE8" s="105">
        <v>1414341.36</v>
      </c>
      <c r="AF8" s="105">
        <v>1412638.79</v>
      </c>
      <c r="AG8" s="105" t="s">
        <v>260</v>
      </c>
      <c r="AH8" s="105" t="s">
        <v>260</v>
      </c>
      <c r="AI8" s="105" t="s">
        <v>260</v>
      </c>
      <c r="AJ8" s="105" t="s">
        <v>260</v>
      </c>
      <c r="AK8" s="105" t="s">
        <v>260</v>
      </c>
    </row>
    <row r="9" spans="1:37" ht="21">
      <c r="A9" s="103"/>
      <c r="B9" s="103"/>
      <c r="C9" s="103"/>
      <c r="D9" s="103" t="s">
        <v>262</v>
      </c>
      <c r="E9" s="102"/>
      <c r="F9" s="104" t="s">
        <v>260</v>
      </c>
      <c r="G9" s="104" t="s">
        <v>260</v>
      </c>
      <c r="H9" s="104" t="s">
        <v>260</v>
      </c>
      <c r="I9" s="104" t="s">
        <v>260</v>
      </c>
      <c r="J9" s="104" t="s">
        <v>260</v>
      </c>
      <c r="K9" s="104" t="s">
        <v>260</v>
      </c>
      <c r="L9" s="104" t="s">
        <v>260</v>
      </c>
      <c r="M9" s="104" t="s">
        <v>260</v>
      </c>
      <c r="N9" s="104" t="s">
        <v>260</v>
      </c>
      <c r="O9" s="104" t="s">
        <v>260</v>
      </c>
      <c r="P9" s="104" t="s">
        <v>260</v>
      </c>
      <c r="Q9" s="104" t="s">
        <v>260</v>
      </c>
      <c r="R9" s="104" t="s">
        <v>260</v>
      </c>
      <c r="S9" s="104" t="s">
        <v>260</v>
      </c>
      <c r="T9" s="104" t="s">
        <v>260</v>
      </c>
      <c r="U9" s="104" t="s">
        <v>260</v>
      </c>
      <c r="V9" s="104" t="s">
        <v>260</v>
      </c>
      <c r="W9" s="104" t="s">
        <v>260</v>
      </c>
      <c r="X9" s="104" t="s">
        <v>260</v>
      </c>
      <c r="Y9" s="104" t="s">
        <v>260</v>
      </c>
      <c r="Z9" s="104" t="s">
        <v>260</v>
      </c>
      <c r="AA9" s="104" t="s">
        <v>260</v>
      </c>
      <c r="AB9" s="104" t="s">
        <v>260</v>
      </c>
      <c r="AC9" s="104" t="s">
        <v>260</v>
      </c>
      <c r="AD9" s="104" t="s">
        <v>260</v>
      </c>
      <c r="AE9" s="104" t="s">
        <v>260</v>
      </c>
      <c r="AF9" s="104" t="s">
        <v>260</v>
      </c>
      <c r="AG9" s="104" t="s">
        <v>260</v>
      </c>
      <c r="AH9" s="104" t="s">
        <v>260</v>
      </c>
      <c r="AI9" s="104" t="s">
        <v>260</v>
      </c>
      <c r="AJ9" s="104" t="s">
        <v>260</v>
      </c>
      <c r="AK9" s="104" t="s">
        <v>260</v>
      </c>
    </row>
    <row r="10" spans="1:37" ht="31.5">
      <c r="A10" s="103"/>
      <c r="B10" s="103"/>
      <c r="C10" s="103"/>
      <c r="D10" s="103" t="s">
        <v>263</v>
      </c>
      <c r="E10" s="102"/>
      <c r="F10" s="105" t="s">
        <v>260</v>
      </c>
      <c r="G10" s="105" t="s">
        <v>260</v>
      </c>
      <c r="H10" s="105" t="s">
        <v>260</v>
      </c>
      <c r="I10" s="105" t="s">
        <v>260</v>
      </c>
      <c r="J10" s="105" t="s">
        <v>260</v>
      </c>
      <c r="K10" s="105" t="s">
        <v>260</v>
      </c>
      <c r="L10" s="105" t="s">
        <v>260</v>
      </c>
      <c r="M10" s="105" t="s">
        <v>260</v>
      </c>
      <c r="N10" s="105" t="s">
        <v>260</v>
      </c>
      <c r="O10" s="105" t="s">
        <v>260</v>
      </c>
      <c r="P10" s="105" t="s">
        <v>260</v>
      </c>
      <c r="Q10" s="105" t="s">
        <v>260</v>
      </c>
      <c r="R10" s="105" t="s">
        <v>260</v>
      </c>
      <c r="S10" s="105" t="s">
        <v>260</v>
      </c>
      <c r="T10" s="105" t="s">
        <v>260</v>
      </c>
      <c r="U10" s="105" t="s">
        <v>260</v>
      </c>
      <c r="V10" s="105" t="s">
        <v>260</v>
      </c>
      <c r="W10" s="105" t="s">
        <v>260</v>
      </c>
      <c r="X10" s="105" t="s">
        <v>260</v>
      </c>
      <c r="Y10" s="105" t="s">
        <v>260</v>
      </c>
      <c r="Z10" s="105" t="s">
        <v>260</v>
      </c>
      <c r="AA10" s="105" t="s">
        <v>260</v>
      </c>
      <c r="AB10" s="105" t="s">
        <v>260</v>
      </c>
      <c r="AC10" s="105" t="s">
        <v>260</v>
      </c>
      <c r="AD10" s="105" t="s">
        <v>260</v>
      </c>
      <c r="AE10" s="105" t="s">
        <v>260</v>
      </c>
      <c r="AF10" s="105" t="s">
        <v>260</v>
      </c>
      <c r="AG10" s="105" t="s">
        <v>260</v>
      </c>
      <c r="AH10" s="105" t="s">
        <v>260</v>
      </c>
      <c r="AI10" s="105" t="s">
        <v>260</v>
      </c>
      <c r="AJ10" s="105" t="s">
        <v>260</v>
      </c>
      <c r="AK10" s="105" t="s">
        <v>260</v>
      </c>
    </row>
    <row r="11" spans="1:37" ht="15" customHeight="1">
      <c r="A11" s="103" t="s">
        <v>258</v>
      </c>
      <c r="B11" s="103" t="s">
        <v>264</v>
      </c>
      <c r="C11" s="103" t="s">
        <v>259</v>
      </c>
      <c r="D11" s="103"/>
      <c r="E11" s="102"/>
      <c r="F11" s="104" t="s">
        <v>260</v>
      </c>
      <c r="G11" s="104" t="s">
        <v>260</v>
      </c>
      <c r="H11" s="104" t="s">
        <v>260</v>
      </c>
      <c r="I11" s="104" t="s">
        <v>260</v>
      </c>
      <c r="J11" s="104" t="s">
        <v>260</v>
      </c>
      <c r="K11" s="104" t="s">
        <v>260</v>
      </c>
      <c r="L11" s="104" t="s">
        <v>260</v>
      </c>
      <c r="M11" s="104" t="s">
        <v>260</v>
      </c>
      <c r="N11" s="104" t="s">
        <v>260</v>
      </c>
      <c r="O11" s="104" t="s">
        <v>260</v>
      </c>
      <c r="P11" s="104" t="s">
        <v>260</v>
      </c>
      <c r="Q11" s="104" t="s">
        <v>260</v>
      </c>
      <c r="R11" s="104" t="s">
        <v>260</v>
      </c>
      <c r="S11" s="104" t="s">
        <v>260</v>
      </c>
      <c r="T11" s="104" t="s">
        <v>260</v>
      </c>
      <c r="U11" s="104" t="s">
        <v>260</v>
      </c>
      <c r="V11" s="104" t="s">
        <v>260</v>
      </c>
      <c r="W11" s="104" t="s">
        <v>260</v>
      </c>
      <c r="X11" s="104" t="s">
        <v>260</v>
      </c>
      <c r="Y11" s="104" t="s">
        <v>260</v>
      </c>
      <c r="Z11" s="104" t="s">
        <v>260</v>
      </c>
      <c r="AA11" s="104" t="s">
        <v>260</v>
      </c>
      <c r="AB11" s="104" t="s">
        <v>260</v>
      </c>
      <c r="AC11" s="104" t="s">
        <v>260</v>
      </c>
      <c r="AD11" s="104" t="s">
        <v>260</v>
      </c>
      <c r="AE11" s="104" t="s">
        <v>260</v>
      </c>
      <c r="AF11" s="104" t="s">
        <v>260</v>
      </c>
      <c r="AG11" s="104" t="s">
        <v>260</v>
      </c>
      <c r="AH11" s="104" t="s">
        <v>260</v>
      </c>
      <c r="AI11" s="104" t="s">
        <v>260</v>
      </c>
      <c r="AJ11" s="104" t="s">
        <v>260</v>
      </c>
      <c r="AK11" s="104" t="s">
        <v>260</v>
      </c>
    </row>
    <row r="12" spans="1:37" ht="21" customHeight="1">
      <c r="A12" s="103"/>
      <c r="B12" s="103"/>
      <c r="C12" s="103" t="s">
        <v>259</v>
      </c>
      <c r="D12" s="103" t="s">
        <v>261</v>
      </c>
      <c r="E12" s="102"/>
      <c r="F12" s="105">
        <v>498800</v>
      </c>
      <c r="G12" s="105">
        <v>525400</v>
      </c>
      <c r="H12" s="105">
        <v>562500</v>
      </c>
      <c r="I12" s="105">
        <v>603300</v>
      </c>
      <c r="J12" s="105">
        <v>646800</v>
      </c>
      <c r="K12" s="105">
        <v>683400</v>
      </c>
      <c r="L12" s="105">
        <v>702200</v>
      </c>
      <c r="M12" s="105">
        <v>715600</v>
      </c>
      <c r="N12" s="105">
        <v>733000</v>
      </c>
      <c r="O12" s="105">
        <v>758500</v>
      </c>
      <c r="P12" s="105">
        <v>776400</v>
      </c>
      <c r="Q12" s="105">
        <v>772000</v>
      </c>
      <c r="R12" s="105">
        <v>766600</v>
      </c>
      <c r="S12" s="105">
        <v>757300</v>
      </c>
      <c r="T12" s="105">
        <v>789400</v>
      </c>
      <c r="U12" s="105">
        <v>859300</v>
      </c>
      <c r="V12" s="105">
        <v>918600</v>
      </c>
      <c r="W12" s="105">
        <v>997700</v>
      </c>
      <c r="X12" s="105">
        <v>1033700</v>
      </c>
      <c r="Y12" s="105">
        <v>1041300</v>
      </c>
      <c r="Z12" s="105">
        <v>1060200</v>
      </c>
      <c r="AA12" s="105">
        <v>1075300</v>
      </c>
      <c r="AB12" s="105">
        <v>1156000</v>
      </c>
      <c r="AC12" s="105">
        <v>1111300</v>
      </c>
      <c r="AD12" s="105">
        <v>1097700</v>
      </c>
      <c r="AE12" s="105">
        <v>1135500</v>
      </c>
      <c r="AF12" s="105">
        <v>1130500</v>
      </c>
      <c r="AG12" s="105" t="s">
        <v>260</v>
      </c>
      <c r="AH12" s="105" t="s">
        <v>260</v>
      </c>
      <c r="AI12" s="105" t="s">
        <v>260</v>
      </c>
      <c r="AJ12" s="105" t="s">
        <v>260</v>
      </c>
      <c r="AK12" s="105" t="s">
        <v>260</v>
      </c>
    </row>
    <row r="13" spans="1:37" ht="21">
      <c r="A13" s="103"/>
      <c r="B13" s="103"/>
      <c r="C13" s="103"/>
      <c r="D13" s="103" t="s">
        <v>262</v>
      </c>
      <c r="E13" s="102"/>
      <c r="F13" s="104" t="s">
        <v>260</v>
      </c>
      <c r="G13" s="104" t="s">
        <v>260</v>
      </c>
      <c r="H13" s="104" t="s">
        <v>260</v>
      </c>
      <c r="I13" s="104" t="s">
        <v>260</v>
      </c>
      <c r="J13" s="104" t="s">
        <v>260</v>
      </c>
      <c r="K13" s="104" t="s">
        <v>260</v>
      </c>
      <c r="L13" s="104" t="s">
        <v>260</v>
      </c>
      <c r="M13" s="104" t="s">
        <v>260</v>
      </c>
      <c r="N13" s="104" t="s">
        <v>260</v>
      </c>
      <c r="O13" s="104" t="s">
        <v>260</v>
      </c>
      <c r="P13" s="104" t="s">
        <v>260</v>
      </c>
      <c r="Q13" s="104" t="s">
        <v>260</v>
      </c>
      <c r="R13" s="104" t="s">
        <v>260</v>
      </c>
      <c r="S13" s="104" t="s">
        <v>260</v>
      </c>
      <c r="T13" s="104" t="s">
        <v>260</v>
      </c>
      <c r="U13" s="104" t="s">
        <v>260</v>
      </c>
      <c r="V13" s="104" t="s">
        <v>260</v>
      </c>
      <c r="W13" s="104" t="s">
        <v>260</v>
      </c>
      <c r="X13" s="104" t="s">
        <v>260</v>
      </c>
      <c r="Y13" s="104" t="s">
        <v>260</v>
      </c>
      <c r="Z13" s="104" t="s">
        <v>260</v>
      </c>
      <c r="AA13" s="104" t="s">
        <v>260</v>
      </c>
      <c r="AB13" s="104" t="s">
        <v>260</v>
      </c>
      <c r="AC13" s="104" t="s">
        <v>260</v>
      </c>
      <c r="AD13" s="104" t="s">
        <v>260</v>
      </c>
      <c r="AE13" s="104" t="s">
        <v>260</v>
      </c>
      <c r="AF13" s="104" t="s">
        <v>260</v>
      </c>
      <c r="AG13" s="104" t="s">
        <v>260</v>
      </c>
      <c r="AH13" s="104" t="s">
        <v>260</v>
      </c>
      <c r="AI13" s="104" t="s">
        <v>260</v>
      </c>
      <c r="AJ13" s="104" t="s">
        <v>260</v>
      </c>
      <c r="AK13" s="104" t="s">
        <v>260</v>
      </c>
    </row>
    <row r="14" spans="1:37" ht="31.5">
      <c r="A14" s="103"/>
      <c r="B14" s="103"/>
      <c r="C14" s="103"/>
      <c r="D14" s="103" t="s">
        <v>263</v>
      </c>
      <c r="E14" s="102"/>
      <c r="F14" s="105" t="s">
        <v>260</v>
      </c>
      <c r="G14" s="105" t="s">
        <v>260</v>
      </c>
      <c r="H14" s="105" t="s">
        <v>260</v>
      </c>
      <c r="I14" s="105" t="s">
        <v>260</v>
      </c>
      <c r="J14" s="105" t="s">
        <v>260</v>
      </c>
      <c r="K14" s="105" t="s">
        <v>260</v>
      </c>
      <c r="L14" s="105" t="s">
        <v>260</v>
      </c>
      <c r="M14" s="105" t="s">
        <v>260</v>
      </c>
      <c r="N14" s="105" t="s">
        <v>260</v>
      </c>
      <c r="O14" s="105" t="s">
        <v>260</v>
      </c>
      <c r="P14" s="105" t="s">
        <v>260</v>
      </c>
      <c r="Q14" s="105" t="s">
        <v>260</v>
      </c>
      <c r="R14" s="105" t="s">
        <v>260</v>
      </c>
      <c r="S14" s="105" t="s">
        <v>260</v>
      </c>
      <c r="T14" s="105" t="s">
        <v>260</v>
      </c>
      <c r="U14" s="105" t="s">
        <v>260</v>
      </c>
      <c r="V14" s="105" t="s">
        <v>260</v>
      </c>
      <c r="W14" s="105" t="s">
        <v>260</v>
      </c>
      <c r="X14" s="105" t="s">
        <v>260</v>
      </c>
      <c r="Y14" s="105" t="s">
        <v>260</v>
      </c>
      <c r="Z14" s="105" t="s">
        <v>260</v>
      </c>
      <c r="AA14" s="105" t="s">
        <v>260</v>
      </c>
      <c r="AB14" s="105" t="s">
        <v>260</v>
      </c>
      <c r="AC14" s="105" t="s">
        <v>260</v>
      </c>
      <c r="AD14" s="105" t="s">
        <v>260</v>
      </c>
      <c r="AE14" s="105" t="s">
        <v>260</v>
      </c>
      <c r="AF14" s="105" t="s">
        <v>260</v>
      </c>
      <c r="AG14" s="105" t="s">
        <v>260</v>
      </c>
      <c r="AH14" s="105" t="s">
        <v>260</v>
      </c>
      <c r="AI14" s="105" t="s">
        <v>260</v>
      </c>
      <c r="AJ14" s="105" t="s">
        <v>260</v>
      </c>
      <c r="AK14" s="105" t="s">
        <v>260</v>
      </c>
    </row>
    <row r="15" spans="1:37" ht="15" customHeight="1">
      <c r="A15" s="103"/>
      <c r="B15" s="103" t="s">
        <v>265</v>
      </c>
      <c r="C15" s="103" t="s">
        <v>259</v>
      </c>
      <c r="D15" s="103"/>
      <c r="E15" s="102"/>
      <c r="F15" s="104" t="s">
        <v>260</v>
      </c>
      <c r="G15" s="104" t="s">
        <v>260</v>
      </c>
      <c r="H15" s="104" t="s">
        <v>260</v>
      </c>
      <c r="I15" s="104" t="s">
        <v>260</v>
      </c>
      <c r="J15" s="104" t="s">
        <v>260</v>
      </c>
      <c r="K15" s="104" t="s">
        <v>260</v>
      </c>
      <c r="L15" s="104" t="s">
        <v>260</v>
      </c>
      <c r="M15" s="104" t="s">
        <v>260</v>
      </c>
      <c r="N15" s="104" t="s">
        <v>260</v>
      </c>
      <c r="O15" s="104" t="s">
        <v>260</v>
      </c>
      <c r="P15" s="104" t="s">
        <v>260</v>
      </c>
      <c r="Q15" s="104" t="s">
        <v>260</v>
      </c>
      <c r="R15" s="104" t="s">
        <v>260</v>
      </c>
      <c r="S15" s="104" t="s">
        <v>260</v>
      </c>
      <c r="T15" s="104" t="s">
        <v>260</v>
      </c>
      <c r="U15" s="104" t="s">
        <v>260</v>
      </c>
      <c r="V15" s="104" t="s">
        <v>260</v>
      </c>
      <c r="W15" s="104" t="s">
        <v>260</v>
      </c>
      <c r="X15" s="104" t="s">
        <v>260</v>
      </c>
      <c r="Y15" s="104" t="s">
        <v>260</v>
      </c>
      <c r="Z15" s="104" t="s">
        <v>260</v>
      </c>
      <c r="AA15" s="104" t="s">
        <v>260</v>
      </c>
      <c r="AB15" s="104" t="s">
        <v>260</v>
      </c>
      <c r="AC15" s="104" t="s">
        <v>260</v>
      </c>
      <c r="AD15" s="104" t="s">
        <v>260</v>
      </c>
      <c r="AE15" s="104" t="s">
        <v>260</v>
      </c>
      <c r="AF15" s="104" t="s">
        <v>260</v>
      </c>
      <c r="AG15" s="104" t="s">
        <v>260</v>
      </c>
      <c r="AH15" s="104" t="s">
        <v>260</v>
      </c>
      <c r="AI15" s="104" t="s">
        <v>260</v>
      </c>
      <c r="AJ15" s="104" t="s">
        <v>260</v>
      </c>
      <c r="AK15" s="104" t="s">
        <v>260</v>
      </c>
    </row>
    <row r="16" spans="1:37" ht="21" customHeight="1">
      <c r="A16" s="103"/>
      <c r="B16" s="103"/>
      <c r="C16" s="103" t="s">
        <v>259</v>
      </c>
      <c r="D16" s="103" t="s">
        <v>261</v>
      </c>
      <c r="E16" s="102"/>
      <c r="F16" s="105">
        <v>59200</v>
      </c>
      <c r="G16" s="105">
        <v>60000</v>
      </c>
      <c r="H16" s="105">
        <v>61300</v>
      </c>
      <c r="I16" s="105">
        <v>62100</v>
      </c>
      <c r="J16" s="105">
        <v>52100</v>
      </c>
      <c r="K16" s="105" t="s">
        <v>260</v>
      </c>
      <c r="L16" s="105">
        <v>54300</v>
      </c>
      <c r="M16" s="105">
        <v>54200</v>
      </c>
      <c r="N16" s="105">
        <v>58800</v>
      </c>
      <c r="O16" s="105">
        <v>59400</v>
      </c>
      <c r="P16" s="105">
        <v>58300</v>
      </c>
      <c r="Q16" s="105">
        <v>61800</v>
      </c>
      <c r="R16" s="105">
        <v>60000</v>
      </c>
      <c r="S16" s="105" t="s">
        <v>260</v>
      </c>
      <c r="T16" s="105">
        <v>53900</v>
      </c>
      <c r="U16" s="105">
        <v>52100</v>
      </c>
      <c r="V16" s="105">
        <v>49800</v>
      </c>
      <c r="W16" s="105">
        <v>48202</v>
      </c>
      <c r="X16" s="105">
        <v>47371</v>
      </c>
      <c r="Y16" s="105">
        <v>47522</v>
      </c>
      <c r="Z16" s="105">
        <v>48187</v>
      </c>
      <c r="AA16" s="105">
        <v>47822</v>
      </c>
      <c r="AB16" s="105" t="s">
        <v>260</v>
      </c>
      <c r="AC16" s="105" t="s">
        <v>260</v>
      </c>
      <c r="AD16" s="105" t="s">
        <v>260</v>
      </c>
      <c r="AE16" s="105" t="s">
        <v>260</v>
      </c>
      <c r="AF16" s="105" t="s">
        <v>260</v>
      </c>
      <c r="AG16" s="105" t="s">
        <v>260</v>
      </c>
      <c r="AH16" s="105" t="s">
        <v>260</v>
      </c>
      <c r="AI16" s="105" t="s">
        <v>260</v>
      </c>
      <c r="AJ16" s="105" t="s">
        <v>260</v>
      </c>
      <c r="AK16" s="105" t="s">
        <v>260</v>
      </c>
    </row>
    <row r="17" spans="1:37" ht="21">
      <c r="A17" s="103"/>
      <c r="B17" s="103"/>
      <c r="C17" s="103"/>
      <c r="D17" s="103" t="s">
        <v>262</v>
      </c>
      <c r="E17" s="102"/>
      <c r="F17" s="104" t="s">
        <v>260</v>
      </c>
      <c r="G17" s="104" t="s">
        <v>260</v>
      </c>
      <c r="H17" s="104" t="s">
        <v>260</v>
      </c>
      <c r="I17" s="104" t="s">
        <v>260</v>
      </c>
      <c r="J17" s="104" t="s">
        <v>260</v>
      </c>
      <c r="K17" s="104" t="s">
        <v>260</v>
      </c>
      <c r="L17" s="104" t="s">
        <v>260</v>
      </c>
      <c r="M17" s="104" t="s">
        <v>260</v>
      </c>
      <c r="N17" s="104" t="s">
        <v>260</v>
      </c>
      <c r="O17" s="104" t="s">
        <v>260</v>
      </c>
      <c r="P17" s="104" t="s">
        <v>260</v>
      </c>
      <c r="Q17" s="104" t="s">
        <v>260</v>
      </c>
      <c r="R17" s="104" t="s">
        <v>260</v>
      </c>
      <c r="S17" s="104" t="s">
        <v>260</v>
      </c>
      <c r="T17" s="104" t="s">
        <v>260</v>
      </c>
      <c r="U17" s="104" t="s">
        <v>260</v>
      </c>
      <c r="V17" s="104" t="s">
        <v>260</v>
      </c>
      <c r="W17" s="104" t="s">
        <v>260</v>
      </c>
      <c r="X17" s="104" t="s">
        <v>260</v>
      </c>
      <c r="Y17" s="104" t="s">
        <v>260</v>
      </c>
      <c r="Z17" s="104" t="s">
        <v>260</v>
      </c>
      <c r="AA17" s="104" t="s">
        <v>260</v>
      </c>
      <c r="AB17" s="104" t="s">
        <v>260</v>
      </c>
      <c r="AC17" s="104" t="s">
        <v>260</v>
      </c>
      <c r="AD17" s="104" t="s">
        <v>260</v>
      </c>
      <c r="AE17" s="104" t="s">
        <v>260</v>
      </c>
      <c r="AF17" s="104" t="s">
        <v>260</v>
      </c>
      <c r="AG17" s="104" t="s">
        <v>260</v>
      </c>
      <c r="AH17" s="104" t="s">
        <v>260</v>
      </c>
      <c r="AI17" s="104" t="s">
        <v>260</v>
      </c>
      <c r="AJ17" s="104" t="s">
        <v>260</v>
      </c>
      <c r="AK17" s="104" t="s">
        <v>260</v>
      </c>
    </row>
    <row r="18" spans="1:37" ht="31.5">
      <c r="A18" s="103"/>
      <c r="B18" s="103"/>
      <c r="C18" s="103"/>
      <c r="D18" s="103" t="s">
        <v>263</v>
      </c>
      <c r="E18" s="102"/>
      <c r="F18" s="105" t="s">
        <v>260</v>
      </c>
      <c r="G18" s="105" t="s">
        <v>260</v>
      </c>
      <c r="H18" s="105" t="s">
        <v>260</v>
      </c>
      <c r="I18" s="105" t="s">
        <v>260</v>
      </c>
      <c r="J18" s="105" t="s">
        <v>260</v>
      </c>
      <c r="K18" s="105" t="s">
        <v>260</v>
      </c>
      <c r="L18" s="105" t="s">
        <v>260</v>
      </c>
      <c r="M18" s="105" t="s">
        <v>260</v>
      </c>
      <c r="N18" s="105" t="s">
        <v>260</v>
      </c>
      <c r="O18" s="105" t="s">
        <v>260</v>
      </c>
      <c r="P18" s="105" t="s">
        <v>260</v>
      </c>
      <c r="Q18" s="105" t="s">
        <v>260</v>
      </c>
      <c r="R18" s="105" t="s">
        <v>260</v>
      </c>
      <c r="S18" s="105" t="s">
        <v>260</v>
      </c>
      <c r="T18" s="105" t="s">
        <v>260</v>
      </c>
      <c r="U18" s="105" t="s">
        <v>260</v>
      </c>
      <c r="V18" s="105" t="s">
        <v>260</v>
      </c>
      <c r="W18" s="105" t="s">
        <v>260</v>
      </c>
      <c r="X18" s="105" t="s">
        <v>260</v>
      </c>
      <c r="Y18" s="105" t="s">
        <v>260</v>
      </c>
      <c r="Z18" s="105" t="s">
        <v>260</v>
      </c>
      <c r="AA18" s="105" t="s">
        <v>260</v>
      </c>
      <c r="AB18" s="105" t="s">
        <v>260</v>
      </c>
      <c r="AC18" s="105" t="s">
        <v>260</v>
      </c>
      <c r="AD18" s="105" t="s">
        <v>260</v>
      </c>
      <c r="AE18" s="105" t="s">
        <v>260</v>
      </c>
      <c r="AF18" s="105" t="s">
        <v>260</v>
      </c>
      <c r="AG18" s="105" t="s">
        <v>260</v>
      </c>
      <c r="AH18" s="105" t="s">
        <v>260</v>
      </c>
      <c r="AI18" s="105" t="s">
        <v>260</v>
      </c>
      <c r="AJ18" s="105" t="s">
        <v>260</v>
      </c>
      <c r="AK18" s="105" t="s">
        <v>260</v>
      </c>
    </row>
    <row r="19" spans="1:37" ht="15" customHeight="1">
      <c r="A19" s="103"/>
      <c r="B19" s="103" t="s">
        <v>266</v>
      </c>
      <c r="C19" s="103" t="s">
        <v>259</v>
      </c>
      <c r="D19" s="103"/>
      <c r="E19" s="102"/>
      <c r="F19" s="104" t="s">
        <v>260</v>
      </c>
      <c r="G19" s="104" t="s">
        <v>260</v>
      </c>
      <c r="H19" s="104" t="s">
        <v>260</v>
      </c>
      <c r="I19" s="104" t="s">
        <v>260</v>
      </c>
      <c r="J19" s="104" t="s">
        <v>260</v>
      </c>
      <c r="K19" s="104" t="s">
        <v>260</v>
      </c>
      <c r="L19" s="104" t="s">
        <v>260</v>
      </c>
      <c r="M19" s="104" t="s">
        <v>260</v>
      </c>
      <c r="N19" s="104" t="s">
        <v>260</v>
      </c>
      <c r="O19" s="104" t="s">
        <v>260</v>
      </c>
      <c r="P19" s="104" t="s">
        <v>260</v>
      </c>
      <c r="Q19" s="104" t="s">
        <v>260</v>
      </c>
      <c r="R19" s="104" t="s">
        <v>260</v>
      </c>
      <c r="S19" s="104" t="s">
        <v>260</v>
      </c>
      <c r="T19" s="104" t="s">
        <v>260</v>
      </c>
      <c r="U19" s="104" t="s">
        <v>260</v>
      </c>
      <c r="V19" s="104" t="s">
        <v>260</v>
      </c>
      <c r="W19" s="104" t="s">
        <v>260</v>
      </c>
      <c r="X19" s="104" t="s">
        <v>260</v>
      </c>
      <c r="Y19" s="104" t="s">
        <v>260</v>
      </c>
      <c r="Z19" s="104" t="s">
        <v>260</v>
      </c>
      <c r="AA19" s="104" t="s">
        <v>260</v>
      </c>
      <c r="AB19" s="104" t="s">
        <v>260</v>
      </c>
      <c r="AC19" s="104" t="s">
        <v>260</v>
      </c>
      <c r="AD19" s="104" t="s">
        <v>260</v>
      </c>
      <c r="AE19" s="104" t="s">
        <v>260</v>
      </c>
      <c r="AF19" s="104" t="s">
        <v>260</v>
      </c>
      <c r="AG19" s="104" t="s">
        <v>260</v>
      </c>
      <c r="AH19" s="104" t="s">
        <v>260</v>
      </c>
      <c r="AI19" s="104" t="s">
        <v>260</v>
      </c>
      <c r="AJ19" s="104" t="s">
        <v>260</v>
      </c>
      <c r="AK19" s="104" t="s">
        <v>260</v>
      </c>
    </row>
    <row r="20" spans="1:37" ht="21" customHeight="1">
      <c r="A20" s="103"/>
      <c r="B20" s="103"/>
      <c r="C20" s="103" t="s">
        <v>259</v>
      </c>
      <c r="D20" s="103" t="s">
        <v>261</v>
      </c>
      <c r="E20" s="102"/>
      <c r="F20" s="105">
        <v>98300</v>
      </c>
      <c r="G20" s="105">
        <v>99500</v>
      </c>
      <c r="H20" s="105">
        <v>100400</v>
      </c>
      <c r="I20" s="105">
        <v>103400</v>
      </c>
      <c r="J20" s="105">
        <v>95200</v>
      </c>
      <c r="K20" s="105" t="s">
        <v>260</v>
      </c>
      <c r="L20" s="105">
        <v>130339</v>
      </c>
      <c r="M20" s="105" t="s">
        <v>260</v>
      </c>
      <c r="N20" s="105">
        <v>142036</v>
      </c>
      <c r="O20" s="105" t="s">
        <v>260</v>
      </c>
      <c r="P20" s="105">
        <v>138259</v>
      </c>
      <c r="Q20" s="105" t="s">
        <v>260</v>
      </c>
      <c r="R20" s="105">
        <v>174972</v>
      </c>
      <c r="S20" s="105" t="s">
        <v>260</v>
      </c>
      <c r="T20" s="105">
        <v>181395</v>
      </c>
      <c r="U20" s="105" t="s">
        <v>260</v>
      </c>
      <c r="V20" s="105">
        <v>178608</v>
      </c>
      <c r="W20" s="105" t="s">
        <v>260</v>
      </c>
      <c r="X20" s="105">
        <v>186049</v>
      </c>
      <c r="Y20" s="105" t="s">
        <v>260</v>
      </c>
      <c r="Z20" s="105" t="s">
        <v>260</v>
      </c>
      <c r="AA20" s="105" t="s">
        <v>260</v>
      </c>
      <c r="AB20" s="105" t="s">
        <v>260</v>
      </c>
      <c r="AC20" s="105" t="s">
        <v>260</v>
      </c>
      <c r="AD20" s="105" t="s">
        <v>260</v>
      </c>
      <c r="AE20" s="105" t="s">
        <v>260</v>
      </c>
      <c r="AF20" s="105" t="s">
        <v>260</v>
      </c>
      <c r="AG20" s="105" t="s">
        <v>260</v>
      </c>
      <c r="AH20" s="105" t="s">
        <v>260</v>
      </c>
      <c r="AI20" s="105" t="s">
        <v>260</v>
      </c>
      <c r="AJ20" s="105" t="s">
        <v>260</v>
      </c>
      <c r="AK20" s="105" t="s">
        <v>260</v>
      </c>
    </row>
    <row r="21" spans="1:37" ht="21">
      <c r="A21" s="103"/>
      <c r="B21" s="103"/>
      <c r="C21" s="103"/>
      <c r="D21" s="103" t="s">
        <v>262</v>
      </c>
      <c r="E21" s="102"/>
      <c r="F21" s="104" t="s">
        <v>260</v>
      </c>
      <c r="G21" s="104" t="s">
        <v>260</v>
      </c>
      <c r="H21" s="104" t="s">
        <v>260</v>
      </c>
      <c r="I21" s="104" t="s">
        <v>260</v>
      </c>
      <c r="J21" s="104" t="s">
        <v>260</v>
      </c>
      <c r="K21" s="104" t="s">
        <v>260</v>
      </c>
      <c r="L21" s="104" t="s">
        <v>260</v>
      </c>
      <c r="M21" s="104" t="s">
        <v>260</v>
      </c>
      <c r="N21" s="104" t="s">
        <v>260</v>
      </c>
      <c r="O21" s="104" t="s">
        <v>260</v>
      </c>
      <c r="P21" s="104" t="s">
        <v>260</v>
      </c>
      <c r="Q21" s="104" t="s">
        <v>260</v>
      </c>
      <c r="R21" s="104" t="s">
        <v>260</v>
      </c>
      <c r="S21" s="104" t="s">
        <v>260</v>
      </c>
      <c r="T21" s="104" t="s">
        <v>260</v>
      </c>
      <c r="U21" s="104" t="s">
        <v>260</v>
      </c>
      <c r="V21" s="104" t="s">
        <v>260</v>
      </c>
      <c r="W21" s="104" t="s">
        <v>260</v>
      </c>
      <c r="X21" s="104" t="s">
        <v>260</v>
      </c>
      <c r="Y21" s="104" t="s">
        <v>260</v>
      </c>
      <c r="Z21" s="104" t="s">
        <v>260</v>
      </c>
      <c r="AA21" s="104" t="s">
        <v>260</v>
      </c>
      <c r="AB21" s="104" t="s">
        <v>260</v>
      </c>
      <c r="AC21" s="104" t="s">
        <v>260</v>
      </c>
      <c r="AD21" s="104" t="s">
        <v>260</v>
      </c>
      <c r="AE21" s="104" t="s">
        <v>260</v>
      </c>
      <c r="AF21" s="104" t="s">
        <v>260</v>
      </c>
      <c r="AG21" s="104" t="s">
        <v>260</v>
      </c>
      <c r="AH21" s="104" t="s">
        <v>260</v>
      </c>
      <c r="AI21" s="104" t="s">
        <v>260</v>
      </c>
      <c r="AJ21" s="104" t="s">
        <v>260</v>
      </c>
      <c r="AK21" s="104" t="s">
        <v>260</v>
      </c>
    </row>
    <row r="22" spans="1:37" ht="31.5">
      <c r="A22" s="103"/>
      <c r="B22" s="103"/>
      <c r="C22" s="103"/>
      <c r="D22" s="103" t="s">
        <v>263</v>
      </c>
      <c r="E22" s="102"/>
      <c r="F22" s="105" t="s">
        <v>260</v>
      </c>
      <c r="G22" s="105" t="s">
        <v>260</v>
      </c>
      <c r="H22" s="105" t="s">
        <v>260</v>
      </c>
      <c r="I22" s="105" t="s">
        <v>260</v>
      </c>
      <c r="J22" s="105" t="s">
        <v>260</v>
      </c>
      <c r="K22" s="105" t="s">
        <v>260</v>
      </c>
      <c r="L22" s="105" t="s">
        <v>260</v>
      </c>
      <c r="M22" s="105" t="s">
        <v>260</v>
      </c>
      <c r="N22" s="105" t="s">
        <v>260</v>
      </c>
      <c r="O22" s="105" t="s">
        <v>260</v>
      </c>
      <c r="P22" s="105" t="s">
        <v>260</v>
      </c>
      <c r="Q22" s="105" t="s">
        <v>260</v>
      </c>
      <c r="R22" s="105" t="s">
        <v>260</v>
      </c>
      <c r="S22" s="105" t="s">
        <v>260</v>
      </c>
      <c r="T22" s="105" t="s">
        <v>260</v>
      </c>
      <c r="U22" s="105" t="s">
        <v>260</v>
      </c>
      <c r="V22" s="105" t="s">
        <v>260</v>
      </c>
      <c r="W22" s="105" t="s">
        <v>260</v>
      </c>
      <c r="X22" s="105" t="s">
        <v>260</v>
      </c>
      <c r="Y22" s="105" t="s">
        <v>260</v>
      </c>
      <c r="Z22" s="105" t="s">
        <v>260</v>
      </c>
      <c r="AA22" s="105" t="s">
        <v>260</v>
      </c>
      <c r="AB22" s="105" t="s">
        <v>260</v>
      </c>
      <c r="AC22" s="105" t="s">
        <v>260</v>
      </c>
      <c r="AD22" s="105" t="s">
        <v>260</v>
      </c>
      <c r="AE22" s="105" t="s">
        <v>260</v>
      </c>
      <c r="AF22" s="105" t="s">
        <v>260</v>
      </c>
      <c r="AG22" s="105" t="s">
        <v>260</v>
      </c>
      <c r="AH22" s="105" t="s">
        <v>260</v>
      </c>
      <c r="AI22" s="105" t="s">
        <v>260</v>
      </c>
      <c r="AJ22" s="105" t="s">
        <v>260</v>
      </c>
      <c r="AK22" s="105" t="s">
        <v>260</v>
      </c>
    </row>
    <row r="23" spans="1:37" ht="15" customHeight="1">
      <c r="A23" s="103"/>
      <c r="B23" s="103" t="s">
        <v>267</v>
      </c>
      <c r="C23" s="103" t="s">
        <v>259</v>
      </c>
      <c r="D23" s="103"/>
      <c r="E23" s="102"/>
      <c r="F23" s="104" t="s">
        <v>260</v>
      </c>
      <c r="G23" s="104" t="s">
        <v>260</v>
      </c>
      <c r="H23" s="104" t="s">
        <v>260</v>
      </c>
      <c r="I23" s="104" t="s">
        <v>260</v>
      </c>
      <c r="J23" s="104" t="s">
        <v>260</v>
      </c>
      <c r="K23" s="104" t="s">
        <v>260</v>
      </c>
      <c r="L23" s="104" t="s">
        <v>260</v>
      </c>
      <c r="M23" s="104" t="s">
        <v>260</v>
      </c>
      <c r="N23" s="104" t="s">
        <v>260</v>
      </c>
      <c r="O23" s="104" t="s">
        <v>260</v>
      </c>
      <c r="P23" s="104" t="s">
        <v>260</v>
      </c>
      <c r="Q23" s="104" t="s">
        <v>260</v>
      </c>
      <c r="R23" s="104" t="s">
        <v>260</v>
      </c>
      <c r="S23" s="104" t="s">
        <v>260</v>
      </c>
      <c r="T23" s="104" t="s">
        <v>260</v>
      </c>
      <c r="U23" s="104" t="s">
        <v>260</v>
      </c>
      <c r="V23" s="104" t="s">
        <v>260</v>
      </c>
      <c r="W23" s="104" t="s">
        <v>260</v>
      </c>
      <c r="X23" s="104" t="s">
        <v>260</v>
      </c>
      <c r="Y23" s="104" t="s">
        <v>260</v>
      </c>
      <c r="Z23" s="104" t="s">
        <v>260</v>
      </c>
      <c r="AA23" s="104" t="s">
        <v>260</v>
      </c>
      <c r="AB23" s="104" t="s">
        <v>260</v>
      </c>
      <c r="AC23" s="104" t="s">
        <v>260</v>
      </c>
      <c r="AD23" s="104" t="s">
        <v>260</v>
      </c>
      <c r="AE23" s="104" t="s">
        <v>260</v>
      </c>
      <c r="AF23" s="104" t="s">
        <v>260</v>
      </c>
      <c r="AG23" s="104" t="s">
        <v>260</v>
      </c>
      <c r="AH23" s="104" t="s">
        <v>260</v>
      </c>
      <c r="AI23" s="104" t="s">
        <v>260</v>
      </c>
      <c r="AJ23" s="104" t="s">
        <v>260</v>
      </c>
      <c r="AK23" s="104" t="s">
        <v>260</v>
      </c>
    </row>
    <row r="24" spans="1:37" ht="21" customHeight="1">
      <c r="A24" s="103"/>
      <c r="B24" s="103"/>
      <c r="C24" s="103" t="s">
        <v>259</v>
      </c>
      <c r="D24" s="103" t="s">
        <v>261</v>
      </c>
      <c r="E24" s="102"/>
      <c r="F24" s="105">
        <v>27000</v>
      </c>
      <c r="G24" s="105">
        <v>27000</v>
      </c>
      <c r="H24" s="105">
        <v>27500</v>
      </c>
      <c r="I24" s="105">
        <v>29000</v>
      </c>
      <c r="J24" s="105">
        <v>7800</v>
      </c>
      <c r="K24" s="105" t="s">
        <v>260</v>
      </c>
      <c r="L24" s="105">
        <v>8900</v>
      </c>
      <c r="M24" s="105" t="s">
        <v>260</v>
      </c>
      <c r="N24" s="105">
        <v>9200</v>
      </c>
      <c r="O24" s="105" t="s">
        <v>260</v>
      </c>
      <c r="P24" s="105">
        <v>8700</v>
      </c>
      <c r="Q24" s="105" t="s">
        <v>260</v>
      </c>
      <c r="R24" s="105">
        <v>12200</v>
      </c>
      <c r="S24" s="105" t="s">
        <v>260</v>
      </c>
      <c r="T24" s="105">
        <v>11300</v>
      </c>
      <c r="U24" s="105" t="s">
        <v>260</v>
      </c>
      <c r="V24" s="105">
        <v>12900</v>
      </c>
      <c r="W24" s="105" t="s">
        <v>260</v>
      </c>
      <c r="X24" s="105">
        <v>11800</v>
      </c>
      <c r="Y24" s="105" t="s">
        <v>260</v>
      </c>
      <c r="Z24" s="105" t="s">
        <v>260</v>
      </c>
      <c r="AA24" s="105" t="s">
        <v>260</v>
      </c>
      <c r="AB24" s="105" t="s">
        <v>260</v>
      </c>
      <c r="AC24" s="105" t="s">
        <v>260</v>
      </c>
      <c r="AD24" s="105" t="s">
        <v>260</v>
      </c>
      <c r="AE24" s="105" t="s">
        <v>260</v>
      </c>
      <c r="AF24" s="105" t="s">
        <v>260</v>
      </c>
      <c r="AG24" s="105" t="s">
        <v>260</v>
      </c>
      <c r="AH24" s="105" t="s">
        <v>260</v>
      </c>
      <c r="AI24" s="105" t="s">
        <v>260</v>
      </c>
      <c r="AJ24" s="105" t="s">
        <v>260</v>
      </c>
      <c r="AK24" s="105" t="s">
        <v>260</v>
      </c>
    </row>
    <row r="25" spans="1:37" ht="21">
      <c r="A25" s="103"/>
      <c r="B25" s="103"/>
      <c r="C25" s="103"/>
      <c r="D25" s="103" t="s">
        <v>262</v>
      </c>
      <c r="E25" s="102"/>
      <c r="F25" s="104" t="s">
        <v>260</v>
      </c>
      <c r="G25" s="104" t="s">
        <v>260</v>
      </c>
      <c r="H25" s="104" t="s">
        <v>260</v>
      </c>
      <c r="I25" s="104" t="s">
        <v>260</v>
      </c>
      <c r="J25" s="104" t="s">
        <v>260</v>
      </c>
      <c r="K25" s="104" t="s">
        <v>260</v>
      </c>
      <c r="L25" s="104" t="s">
        <v>260</v>
      </c>
      <c r="M25" s="104" t="s">
        <v>260</v>
      </c>
      <c r="N25" s="104" t="s">
        <v>260</v>
      </c>
      <c r="O25" s="104" t="s">
        <v>260</v>
      </c>
      <c r="P25" s="104" t="s">
        <v>260</v>
      </c>
      <c r="Q25" s="104" t="s">
        <v>260</v>
      </c>
      <c r="R25" s="104" t="s">
        <v>260</v>
      </c>
      <c r="S25" s="104" t="s">
        <v>260</v>
      </c>
      <c r="T25" s="104" t="s">
        <v>260</v>
      </c>
      <c r="U25" s="104" t="s">
        <v>260</v>
      </c>
      <c r="V25" s="104" t="s">
        <v>260</v>
      </c>
      <c r="W25" s="104" t="s">
        <v>260</v>
      </c>
      <c r="X25" s="104" t="s">
        <v>260</v>
      </c>
      <c r="Y25" s="104" t="s">
        <v>260</v>
      </c>
      <c r="Z25" s="104" t="s">
        <v>260</v>
      </c>
      <c r="AA25" s="104" t="s">
        <v>260</v>
      </c>
      <c r="AB25" s="104" t="s">
        <v>260</v>
      </c>
      <c r="AC25" s="104" t="s">
        <v>260</v>
      </c>
      <c r="AD25" s="104" t="s">
        <v>260</v>
      </c>
      <c r="AE25" s="104" t="s">
        <v>260</v>
      </c>
      <c r="AF25" s="104" t="s">
        <v>260</v>
      </c>
      <c r="AG25" s="104" t="s">
        <v>260</v>
      </c>
      <c r="AH25" s="104" t="s">
        <v>260</v>
      </c>
      <c r="AI25" s="104" t="s">
        <v>260</v>
      </c>
      <c r="AJ25" s="104" t="s">
        <v>260</v>
      </c>
      <c r="AK25" s="104" t="s">
        <v>260</v>
      </c>
    </row>
    <row r="26" spans="1:37" ht="31.5">
      <c r="A26" s="103"/>
      <c r="B26" s="103"/>
      <c r="C26" s="103"/>
      <c r="D26" s="103" t="s">
        <v>263</v>
      </c>
      <c r="E26" s="102"/>
      <c r="F26" s="105" t="s">
        <v>260</v>
      </c>
      <c r="G26" s="105" t="s">
        <v>260</v>
      </c>
      <c r="H26" s="105" t="s">
        <v>260</v>
      </c>
      <c r="I26" s="105" t="s">
        <v>260</v>
      </c>
      <c r="J26" s="105" t="s">
        <v>260</v>
      </c>
      <c r="K26" s="105" t="s">
        <v>260</v>
      </c>
      <c r="L26" s="105" t="s">
        <v>260</v>
      </c>
      <c r="M26" s="105" t="s">
        <v>260</v>
      </c>
      <c r="N26" s="105" t="s">
        <v>260</v>
      </c>
      <c r="O26" s="105" t="s">
        <v>260</v>
      </c>
      <c r="P26" s="105" t="s">
        <v>260</v>
      </c>
      <c r="Q26" s="105" t="s">
        <v>260</v>
      </c>
      <c r="R26" s="105" t="s">
        <v>260</v>
      </c>
      <c r="S26" s="105" t="s">
        <v>260</v>
      </c>
      <c r="T26" s="105" t="s">
        <v>260</v>
      </c>
      <c r="U26" s="105" t="s">
        <v>260</v>
      </c>
      <c r="V26" s="105" t="s">
        <v>260</v>
      </c>
      <c r="W26" s="105" t="s">
        <v>260</v>
      </c>
      <c r="X26" s="105" t="s">
        <v>260</v>
      </c>
      <c r="Y26" s="105" t="s">
        <v>260</v>
      </c>
      <c r="Z26" s="105" t="s">
        <v>260</v>
      </c>
      <c r="AA26" s="105" t="s">
        <v>260</v>
      </c>
      <c r="AB26" s="105" t="s">
        <v>260</v>
      </c>
      <c r="AC26" s="105" t="s">
        <v>260</v>
      </c>
      <c r="AD26" s="105" t="s">
        <v>260</v>
      </c>
      <c r="AE26" s="105" t="s">
        <v>260</v>
      </c>
      <c r="AF26" s="105" t="s">
        <v>260</v>
      </c>
      <c r="AG26" s="105" t="s">
        <v>260</v>
      </c>
      <c r="AH26" s="105" t="s">
        <v>260</v>
      </c>
      <c r="AI26" s="105" t="s">
        <v>260</v>
      </c>
      <c r="AJ26" s="105" t="s">
        <v>260</v>
      </c>
      <c r="AK26" s="105" t="s">
        <v>260</v>
      </c>
    </row>
    <row r="27" ht="15">
      <c r="A27" s="106" t="s">
        <v>268</v>
      </c>
    </row>
    <row r="28" ht="15">
      <c r="A28" s="107" t="s">
        <v>269</v>
      </c>
    </row>
    <row r="29" spans="1:2" ht="15">
      <c r="A29" s="108" t="s">
        <v>270</v>
      </c>
      <c r="B29" s="107" t="s">
        <v>271</v>
      </c>
    </row>
    <row r="30" spans="1:2" ht="15">
      <c r="A30" s="108" t="s">
        <v>272</v>
      </c>
      <c r="B30" s="107" t="s">
        <v>273</v>
      </c>
    </row>
    <row r="31" spans="1:2" ht="15">
      <c r="A31" s="108" t="s">
        <v>274</v>
      </c>
      <c r="B31" s="107" t="s">
        <v>275</v>
      </c>
    </row>
    <row r="32" spans="1:2" ht="15">
      <c r="A32" s="108" t="s">
        <v>276</v>
      </c>
      <c r="B32" s="107" t="s">
        <v>277</v>
      </c>
    </row>
    <row r="33" spans="1:2" ht="15">
      <c r="A33" s="108" t="s">
        <v>278</v>
      </c>
      <c r="B33" s="107" t="s">
        <v>279</v>
      </c>
    </row>
  </sheetData>
  <sheetProtection selectLockedCells="1" selectUnlockedCells="1"/>
  <mergeCells count="25">
    <mergeCell ref="A2:E2"/>
    <mergeCell ref="F2:AK2"/>
    <mergeCell ref="A3:E3"/>
    <mergeCell ref="F3:AK3"/>
    <mergeCell ref="A4:E4"/>
    <mergeCell ref="F4:AK4"/>
    <mergeCell ref="A5:E5"/>
    <mergeCell ref="A6:B6"/>
    <mergeCell ref="C6:D6"/>
    <mergeCell ref="A7:B10"/>
    <mergeCell ref="C7:D7"/>
    <mergeCell ref="C8:C10"/>
    <mergeCell ref="A11:A26"/>
    <mergeCell ref="B11:B14"/>
    <mergeCell ref="C11:D11"/>
    <mergeCell ref="C12:C14"/>
    <mergeCell ref="B15:B18"/>
    <mergeCell ref="C15:D15"/>
    <mergeCell ref="C16:C18"/>
    <mergeCell ref="B19:B22"/>
    <mergeCell ref="C19:D19"/>
    <mergeCell ref="C20:C22"/>
    <mergeCell ref="B23:B26"/>
    <mergeCell ref="C23:D23"/>
    <mergeCell ref="C24:C26"/>
  </mergeCells>
  <hyperlinks>
    <hyperlink ref="F2" r:id="rId1" display="United States"/>
    <hyperlink ref="A27" r:id="rId2" display="data extracted on 28 Dec 2013 18:52 UTC (GMT) from OECD.Stat"/>
  </hyperlinks>
  <printOptions/>
  <pageMargins left="0.7" right="0.7" top="0.75" bottom="0.75" header="0.5118055555555555" footer="0.5118055555555555"/>
  <pageSetup horizontalDpi="300" verticalDpi="300" orientation="portrait"/>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2011-11-15T19:18:20Z</dcterms:created>
  <dcterms:modified xsi:type="dcterms:W3CDTF">2014-01-09T23:00:34Z</dcterms:modified>
  <cp:category/>
  <cp:version/>
  <cp:contentType/>
  <cp:contentStatus/>
</cp:coreProperties>
</file>